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4'!$A$1:$H$221</definedName>
  </definedNames>
  <calcPr fullCalcOnLoad="1"/>
</workbook>
</file>

<file path=xl/sharedStrings.xml><?xml version="1.0" encoding="utf-8"?>
<sst xmlns="http://schemas.openxmlformats.org/spreadsheetml/2006/main" count="874" uniqueCount="176">
  <si>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</si>
  <si>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</si>
  <si>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</si>
  <si>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</si>
  <si>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</si>
  <si>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</si>
  <si>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</si>
  <si>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</si>
  <si>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</si>
  <si>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</si>
  <si>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</si>
  <si>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</si>
  <si>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</si>
  <si>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</si>
  <si>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</si>
  <si>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</si>
  <si>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</si>
  <si>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</si>
  <si>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</si>
  <si>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</si>
  <si>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</si>
  <si>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</si>
  <si>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</si>
  <si>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</si>
  <si>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</si>
  <si>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</si>
  <si>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</si>
  <si>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</si>
  <si>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</si>
  <si>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</si>
  <si>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</si>
  <si>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</si>
  <si>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</si>
  <si>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</si>
  <si>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</si>
  <si>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</si>
  <si>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</si>
  <si>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</si>
  <si>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</si>
  <si>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</si>
  <si>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</si>
  <si>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</si>
  <si>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</si>
  <si>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</si>
  <si>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</si>
  <si>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</si>
  <si>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</si>
  <si>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</si>
  <si>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</si>
  <si>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</si>
  <si>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</si>
  <si>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</si>
  <si>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</si>
  <si>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</si>
  <si>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</si>
  <si>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</si>
  <si>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</si>
  <si>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</si>
  <si>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</si>
  <si>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</si>
  <si>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</si>
  <si>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</si>
  <si>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</si>
  <si>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</si>
  <si>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</si>
  <si>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</si>
  <si>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</si>
  <si>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</si>
  <si>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</si>
  <si>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</si>
  <si>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</si>
  <si>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</si>
  <si>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</si>
  <si>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</si>
  <si>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</si>
  <si>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</si>
  <si>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</si>
  <si>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</si>
  <si>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</si>
  <si>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</si>
  <si>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</si>
  <si>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</si>
  <si>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</si>
  <si>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</si>
  <si>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</si>
  <si>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</si>
  <si>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</si>
  <si>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</si>
  <si>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</si>
  <si>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</si>
  <si>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</si>
  <si>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</si>
  <si>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</si>
  <si>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</si>
  <si>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</si>
  <si>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</si>
  <si>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</si>
  <si>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</si>
  <si>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</si>
  <si>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</si>
  <si>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</si>
  <si>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</si>
  <si>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</si>
  <si>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</si>
  <si>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</si>
  <si>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</si>
  <si>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</si>
  <si>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</si>
  <si>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</si>
  <si>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</si>
  <si>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</si>
  <si>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</si>
  <si>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</si>
  <si>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</si>
  <si>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</si>
  <si>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</si>
  <si>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</si>
  <si>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</si>
  <si>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</si>
  <si>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</si>
  <si>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</si>
  <si>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</si>
  <si>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</si>
  <si>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</si>
  <si>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</si>
  <si>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</si>
  <si>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</si>
  <si>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</si>
  <si>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</si>
  <si>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</si>
  <si>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</si>
  <si>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</si>
  <si>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</si>
  <si>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</si>
  <si>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</si>
  <si>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</si>
  <si>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</si>
  <si>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</si>
  <si>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</si>
  <si>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</si>
  <si>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</si>
  <si>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</si>
  <si>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</si>
  <si>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</si>
  <si>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</si>
  <si>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</si>
  <si>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</si>
  <si>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</si>
  <si>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</si>
  <si>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</si>
  <si>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</si>
  <si>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</si>
  <si>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</si>
  <si>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</si>
  <si>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</si>
  <si>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</si>
  <si>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</si>
  <si>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</si>
  <si>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</si>
  <si>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</si>
  <si>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</si>
  <si>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</si>
  <si>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</si>
  <si>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</si>
  <si>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</si>
  <si>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</si>
  <si>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</si>
  <si>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</si>
  <si>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</si>
  <si>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</si>
  <si>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Комитет по управлению муниципальным имуществом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</si>
  <si>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</si>
  <si>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</si>
  <si>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</si>
  <si>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</si>
  <si>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r>
      <t xml:space="preserve">Приложение № 4                                               к  Решению Собрания представителей муниципального района Сергиевский  "О внесении изменений и дополнений в бюджет муниципального района Сергиевский
на 2016 год и на плановый период 2017 и 2018 годов" от "29" января 2016г. № </t>
    </r>
    <r>
      <rPr>
        <u val="single"/>
        <sz val="12"/>
        <rFont val="Arial Cyr"/>
        <family val="0"/>
      </rPr>
      <t>02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</si>
</sst>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37"/>
  <sheetViews>
    <sheetView tabSelected="1" view="pageBreakPreview" zoomScale="90" zoomScaleSheetLayoutView="90" zoomScalePageLayoutView="0" workbookViewId="0" topLeftCell="A1">
      <selection activeCell="F2" sqref="F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144.75" customHeight="1">
      <c r="A2" s="21"/>
      <c r="B2" s="21"/>
      <c r="C2" s="21"/>
      <c r="D2" s="21"/>
      <c r="E2" s="21"/>
      <c r="F2" s="45" t="s">
        <v>175</v>
      </c>
      <c r="G2" s="45"/>
      <c r="H2" s="45"/>
      <c r="I2" s="2"/>
    </row>
    <row r="3" spans="1:9" ht="34.5" customHeight="1">
      <c r="A3" s="51" t="s">
        <v>96</v>
      </c>
      <c r="B3" s="51"/>
      <c r="C3" s="51"/>
      <c r="D3" s="51"/>
      <c r="E3" s="51"/>
      <c r="F3" s="51"/>
      <c r="G3" s="51"/>
      <c r="H3" s="51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6" t="s">
        <v>77</v>
      </c>
      <c r="B5" s="49" t="s">
        <v>26</v>
      </c>
      <c r="C5" s="50" t="s">
        <v>0</v>
      </c>
      <c r="D5" s="50" t="s">
        <v>1</v>
      </c>
      <c r="E5" s="50" t="s">
        <v>2</v>
      </c>
      <c r="F5" s="50" t="s">
        <v>3</v>
      </c>
      <c r="G5" s="48" t="s">
        <v>25</v>
      </c>
      <c r="H5" s="48"/>
      <c r="I5" s="4"/>
    </row>
    <row r="6" spans="1:9" ht="81.75" customHeight="1">
      <c r="A6" s="47"/>
      <c r="B6" s="49"/>
      <c r="C6" s="50"/>
      <c r="D6" s="50"/>
      <c r="E6" s="50"/>
      <c r="F6" s="50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8">
        <f>G8</f>
        <v>1419.3527</v>
      </c>
      <c r="H7" s="8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38">
        <f>G9</f>
        <v>1419.3527</v>
      </c>
      <c r="H8" s="38">
        <f>H9</f>
        <v>0</v>
      </c>
      <c r="I8" s="5"/>
    </row>
    <row r="9" spans="1:9" ht="30">
      <c r="A9" s="31">
        <v>600</v>
      </c>
      <c r="B9" s="16" t="s">
        <v>86</v>
      </c>
      <c r="C9" s="7" t="s">
        <v>21</v>
      </c>
      <c r="D9" s="7" t="s">
        <v>24</v>
      </c>
      <c r="E9" s="7" t="s">
        <v>131</v>
      </c>
      <c r="F9" s="7"/>
      <c r="G9" s="38">
        <f>G10+G11</f>
        <v>1419.3527</v>
      </c>
      <c r="H9" s="38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131</v>
      </c>
      <c r="F10" s="7" t="s">
        <v>53</v>
      </c>
      <c r="G10" s="38">
        <f>700.3692+211.5115</f>
        <v>911.8806999999999</v>
      </c>
      <c r="H10" s="39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131</v>
      </c>
      <c r="F11" s="7" t="s">
        <v>55</v>
      </c>
      <c r="G11" s="38">
        <v>507.472</v>
      </c>
      <c r="H11" s="39">
        <v>0</v>
      </c>
      <c r="I11" s="10" t="s">
        <v>42</v>
      </c>
    </row>
    <row r="12" spans="1:9" ht="15" hidden="1">
      <c r="A12" s="31">
        <v>600</v>
      </c>
      <c r="B12" s="16" t="s">
        <v>58</v>
      </c>
      <c r="C12" s="7" t="s">
        <v>21</v>
      </c>
      <c r="D12" s="7" t="s">
        <v>24</v>
      </c>
      <c r="E12" s="7" t="s">
        <v>97</v>
      </c>
      <c r="F12" s="7" t="s">
        <v>57</v>
      </c>
      <c r="G12" s="38">
        <v>0</v>
      </c>
      <c r="H12" s="39">
        <v>0</v>
      </c>
      <c r="I12" s="10"/>
    </row>
    <row r="13" spans="1:9" ht="31.5">
      <c r="A13" s="19">
        <v>601</v>
      </c>
      <c r="B13" s="12" t="s">
        <v>79</v>
      </c>
      <c r="C13" s="7"/>
      <c r="D13" s="7"/>
      <c r="E13" s="7"/>
      <c r="F13" s="7"/>
      <c r="G13" s="8">
        <f>G17+G22+G33+G40+G55+G62+G90+G93+G102+G111+G120+G129+G96+G48+G69+G74+G108+G14+G81+G78+G85+G105+G118</f>
        <v>277595.4212499999</v>
      </c>
      <c r="H13" s="8">
        <f>H17+H22+H33+H40+H55+H62+H90+H93+H102+H111+H120+H129+H96+H48+H69+H74+H108+H14+H81+H78+H85+H105+H118</f>
        <v>12569.565</v>
      </c>
      <c r="I13" s="10"/>
    </row>
    <row r="14" spans="1:9" ht="45">
      <c r="A14" s="20">
        <v>601</v>
      </c>
      <c r="B14" s="9" t="s">
        <v>95</v>
      </c>
      <c r="C14" s="7" t="s">
        <v>21</v>
      </c>
      <c r="D14" s="7" t="s">
        <v>35</v>
      </c>
      <c r="E14" s="7"/>
      <c r="F14" s="7"/>
      <c r="G14" s="38">
        <f>G15</f>
        <v>1373.00066</v>
      </c>
      <c r="H14" s="38">
        <f>H15</f>
        <v>0</v>
      </c>
      <c r="I14" s="10"/>
    </row>
    <row r="15" spans="1:9" ht="75">
      <c r="A15" s="20">
        <v>601</v>
      </c>
      <c r="B15" s="9" t="s">
        <v>98</v>
      </c>
      <c r="C15" s="7" t="s">
        <v>21</v>
      </c>
      <c r="D15" s="7" t="s">
        <v>35</v>
      </c>
      <c r="E15" s="7" t="s">
        <v>132</v>
      </c>
      <c r="F15" s="15"/>
      <c r="G15" s="38">
        <f>G16</f>
        <v>1373.00066</v>
      </c>
      <c r="H15" s="38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132</v>
      </c>
      <c r="F16" s="7" t="s">
        <v>53</v>
      </c>
      <c r="G16" s="38">
        <f>1054.532+318.46866</f>
        <v>1373.00066</v>
      </c>
      <c r="H16" s="38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38">
        <f>G18</f>
        <v>37335.59575</v>
      </c>
      <c r="H17" s="38">
        <f>H18</f>
        <v>0</v>
      </c>
      <c r="I17" s="11"/>
    </row>
    <row r="18" spans="1:9" ht="75">
      <c r="A18" s="20">
        <v>601</v>
      </c>
      <c r="B18" s="9" t="s">
        <v>98</v>
      </c>
      <c r="C18" s="7" t="s">
        <v>21</v>
      </c>
      <c r="D18" s="7" t="s">
        <v>22</v>
      </c>
      <c r="E18" s="7" t="s">
        <v>132</v>
      </c>
      <c r="F18" s="7"/>
      <c r="G18" s="38">
        <f>G19+G20+G21</f>
        <v>37335.59575</v>
      </c>
      <c r="H18" s="38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132</v>
      </c>
      <c r="F19" s="7" t="s">
        <v>53</v>
      </c>
      <c r="G19" s="38">
        <f>24502.945+7399.89164</f>
        <v>31902.83664</v>
      </c>
      <c r="H19" s="39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132</v>
      </c>
      <c r="F20" s="7" t="s">
        <v>55</v>
      </c>
      <c r="G20" s="38">
        <v>5319.80311</v>
      </c>
      <c r="H20" s="38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132</v>
      </c>
      <c r="F21" s="7" t="s">
        <v>57</v>
      </c>
      <c r="G21" s="38">
        <f>98.956+14</f>
        <v>112.956</v>
      </c>
      <c r="H21" s="38">
        <v>0</v>
      </c>
      <c r="I21" s="5" t="s">
        <v>41</v>
      </c>
    </row>
    <row r="22" spans="1:9" ht="24.75" customHeight="1">
      <c r="A22" s="20">
        <v>601</v>
      </c>
      <c r="B22" s="30" t="s">
        <v>6</v>
      </c>
      <c r="C22" s="7" t="s">
        <v>21</v>
      </c>
      <c r="D22" s="7" t="s">
        <v>45</v>
      </c>
      <c r="E22" s="7"/>
      <c r="F22" s="7"/>
      <c r="G22" s="38">
        <f>G29+G23+G25</f>
        <v>37216.882289999994</v>
      </c>
      <c r="H22" s="38">
        <f>H29+H23+H25</f>
        <v>233</v>
      </c>
      <c r="I22" s="10" t="s">
        <v>42</v>
      </c>
    </row>
    <row r="23" spans="1:9" ht="91.5" customHeight="1">
      <c r="A23" s="20">
        <v>601</v>
      </c>
      <c r="B23" s="16" t="s">
        <v>169</v>
      </c>
      <c r="C23" s="7" t="s">
        <v>21</v>
      </c>
      <c r="D23" s="7" t="s">
        <v>45</v>
      </c>
      <c r="E23" s="7" t="s">
        <v>167</v>
      </c>
      <c r="F23" s="7"/>
      <c r="G23" s="38">
        <f>G24</f>
        <v>3054.601</v>
      </c>
      <c r="H23" s="38">
        <f>H24</f>
        <v>0</v>
      </c>
      <c r="I23" s="10"/>
    </row>
    <row r="24" spans="1:9" ht="45">
      <c r="A24" s="20">
        <v>601</v>
      </c>
      <c r="B24" s="16" t="s">
        <v>56</v>
      </c>
      <c r="C24" s="7" t="s">
        <v>21</v>
      </c>
      <c r="D24" s="7" t="s">
        <v>45</v>
      </c>
      <c r="E24" s="7" t="s">
        <v>167</v>
      </c>
      <c r="F24" s="7" t="s">
        <v>55</v>
      </c>
      <c r="G24" s="38">
        <v>3054.601</v>
      </c>
      <c r="H24" s="38">
        <v>0</v>
      </c>
      <c r="I24" s="10" t="s">
        <v>43</v>
      </c>
    </row>
    <row r="25" spans="1:9" ht="60">
      <c r="A25" s="20">
        <v>601</v>
      </c>
      <c r="B25" s="16" t="s">
        <v>118</v>
      </c>
      <c r="C25" s="7" t="s">
        <v>21</v>
      </c>
      <c r="D25" s="7">
        <v>13</v>
      </c>
      <c r="E25" s="7" t="s">
        <v>150</v>
      </c>
      <c r="F25" s="7"/>
      <c r="G25" s="38">
        <f>G26+G27+G28</f>
        <v>10421.609</v>
      </c>
      <c r="H25" s="38">
        <f>H26+H27+H28</f>
        <v>0</v>
      </c>
      <c r="I25" s="10"/>
    </row>
    <row r="26" spans="1:9" ht="30">
      <c r="A26" s="20">
        <v>601</v>
      </c>
      <c r="B26" s="16" t="s">
        <v>54</v>
      </c>
      <c r="C26" s="7" t="s">
        <v>21</v>
      </c>
      <c r="D26" s="7">
        <v>13</v>
      </c>
      <c r="E26" s="7" t="s">
        <v>150</v>
      </c>
      <c r="F26" s="7" t="s">
        <v>63</v>
      </c>
      <c r="G26" s="38">
        <f>6445.778+1946.62443</f>
        <v>8392.40243</v>
      </c>
      <c r="H26" s="39">
        <v>0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>
        <v>13</v>
      </c>
      <c r="E27" s="7" t="s">
        <v>150</v>
      </c>
      <c r="F27" s="7" t="s">
        <v>55</v>
      </c>
      <c r="G27" s="38">
        <v>2015.75657</v>
      </c>
      <c r="H27" s="39">
        <v>0</v>
      </c>
      <c r="I27" s="5"/>
    </row>
    <row r="28" spans="1:9" ht="21" customHeight="1">
      <c r="A28" s="20">
        <v>601</v>
      </c>
      <c r="B28" s="16" t="s">
        <v>58</v>
      </c>
      <c r="C28" s="7" t="s">
        <v>21</v>
      </c>
      <c r="D28" s="7">
        <v>13</v>
      </c>
      <c r="E28" s="7" t="s">
        <v>150</v>
      </c>
      <c r="F28" s="7" t="s">
        <v>57</v>
      </c>
      <c r="G28" s="38">
        <f>9+4.45</f>
        <v>13.45</v>
      </c>
      <c r="H28" s="39">
        <v>0</v>
      </c>
      <c r="I28" s="10" t="s">
        <v>42</v>
      </c>
    </row>
    <row r="29" spans="1:9" ht="80.25" customHeight="1">
      <c r="A29" s="20">
        <v>601</v>
      </c>
      <c r="B29" s="9" t="s">
        <v>98</v>
      </c>
      <c r="C29" s="7" t="s">
        <v>21</v>
      </c>
      <c r="D29" s="7">
        <v>13</v>
      </c>
      <c r="E29" s="7" t="s">
        <v>132</v>
      </c>
      <c r="F29" s="7"/>
      <c r="G29" s="38">
        <f>G30+G31+G32</f>
        <v>23740.672289999995</v>
      </c>
      <c r="H29" s="38">
        <f>H30+H32</f>
        <v>233</v>
      </c>
      <c r="I29" s="5"/>
    </row>
    <row r="30" spans="1:9" s="13" customFormat="1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132</v>
      </c>
      <c r="F30" s="7" t="s">
        <v>55</v>
      </c>
      <c r="G30" s="38">
        <f>233+4370.4</f>
        <v>4603.4</v>
      </c>
      <c r="H30" s="39">
        <v>233</v>
      </c>
      <c r="I30" s="5"/>
    </row>
    <row r="31" spans="1:9" s="13" customFormat="1" ht="15">
      <c r="A31" s="20">
        <v>601</v>
      </c>
      <c r="B31" s="16" t="s">
        <v>61</v>
      </c>
      <c r="C31" s="7" t="s">
        <v>21</v>
      </c>
      <c r="D31" s="7">
        <v>13</v>
      </c>
      <c r="E31" s="7" t="s">
        <v>132</v>
      </c>
      <c r="F31" s="7" t="s">
        <v>59</v>
      </c>
      <c r="G31" s="38">
        <f>5188.61587+7661.38115</f>
        <v>12849.997019999999</v>
      </c>
      <c r="H31" s="38">
        <v>0</v>
      </c>
      <c r="I31" s="5"/>
    </row>
    <row r="32" spans="1:9" s="13" customFormat="1" ht="17.25" customHeight="1">
      <c r="A32" s="20">
        <v>601</v>
      </c>
      <c r="B32" s="16" t="s">
        <v>62</v>
      </c>
      <c r="C32" s="7" t="s">
        <v>21</v>
      </c>
      <c r="D32" s="7" t="s">
        <v>45</v>
      </c>
      <c r="E32" s="7" t="s">
        <v>132</v>
      </c>
      <c r="F32" s="7" t="s">
        <v>60</v>
      </c>
      <c r="G32" s="38">
        <v>6287.27527</v>
      </c>
      <c r="H32" s="38">
        <v>0</v>
      </c>
      <c r="I32" s="5"/>
    </row>
    <row r="33" spans="1:9" s="13" customFormat="1" ht="45">
      <c r="A33" s="20">
        <v>601</v>
      </c>
      <c r="B33" s="16" t="s">
        <v>27</v>
      </c>
      <c r="C33" s="7" t="s">
        <v>24</v>
      </c>
      <c r="D33" s="7" t="s">
        <v>36</v>
      </c>
      <c r="E33" s="7"/>
      <c r="F33" s="7"/>
      <c r="G33" s="38">
        <f>G34+G36</f>
        <v>2300.1380599999998</v>
      </c>
      <c r="H33" s="38">
        <f>H34+H36</f>
        <v>0</v>
      </c>
      <c r="I33" s="5"/>
    </row>
    <row r="34" spans="1:9" s="13" customFormat="1" ht="45">
      <c r="A34" s="20">
        <v>601</v>
      </c>
      <c r="B34" s="16" t="s">
        <v>99</v>
      </c>
      <c r="C34" s="7" t="s">
        <v>24</v>
      </c>
      <c r="D34" s="7" t="s">
        <v>36</v>
      </c>
      <c r="E34" s="7" t="s">
        <v>133</v>
      </c>
      <c r="F34" s="7"/>
      <c r="G34" s="38">
        <f>G35</f>
        <v>200</v>
      </c>
      <c r="H34" s="38">
        <f>H35</f>
        <v>0</v>
      </c>
      <c r="I34" s="10" t="s">
        <v>42</v>
      </c>
    </row>
    <row r="35" spans="1:9" s="13" customFormat="1" ht="45">
      <c r="A35" s="20">
        <v>601</v>
      </c>
      <c r="B35" s="16" t="s">
        <v>56</v>
      </c>
      <c r="C35" s="7" t="s">
        <v>24</v>
      </c>
      <c r="D35" s="7" t="s">
        <v>36</v>
      </c>
      <c r="E35" s="7" t="s">
        <v>133</v>
      </c>
      <c r="F35" s="7" t="s">
        <v>55</v>
      </c>
      <c r="G35" s="38">
        <v>200</v>
      </c>
      <c r="H35" s="38">
        <v>0</v>
      </c>
      <c r="I35" s="5"/>
    </row>
    <row r="36" spans="1:9" s="13" customFormat="1" ht="75">
      <c r="A36" s="20">
        <v>601</v>
      </c>
      <c r="B36" s="16" t="s">
        <v>100</v>
      </c>
      <c r="C36" s="7" t="s">
        <v>24</v>
      </c>
      <c r="D36" s="7" t="s">
        <v>36</v>
      </c>
      <c r="E36" s="7" t="s">
        <v>134</v>
      </c>
      <c r="F36" s="32"/>
      <c r="G36" s="38">
        <f>G37+G38+G39</f>
        <v>2100.1380599999998</v>
      </c>
      <c r="H36" s="38">
        <f>H37+H38+H39</f>
        <v>0</v>
      </c>
      <c r="I36" s="5"/>
    </row>
    <row r="37" spans="1:9" s="13" customFormat="1" ht="45">
      <c r="A37" s="20">
        <v>601</v>
      </c>
      <c r="B37" s="16" t="s">
        <v>56</v>
      </c>
      <c r="C37" s="7" t="s">
        <v>24</v>
      </c>
      <c r="D37" s="7" t="s">
        <v>36</v>
      </c>
      <c r="E37" s="7" t="s">
        <v>134</v>
      </c>
      <c r="F37" s="7" t="s">
        <v>55</v>
      </c>
      <c r="G37" s="38">
        <f>1308.452+10</f>
        <v>1318.452</v>
      </c>
      <c r="H37" s="40">
        <v>0</v>
      </c>
      <c r="I37" s="10"/>
    </row>
    <row r="38" spans="1:9" s="13" customFormat="1" ht="27" customHeight="1">
      <c r="A38" s="20">
        <v>601</v>
      </c>
      <c r="B38" s="16" t="s">
        <v>61</v>
      </c>
      <c r="C38" s="7" t="s">
        <v>24</v>
      </c>
      <c r="D38" s="7" t="s">
        <v>36</v>
      </c>
      <c r="E38" s="7" t="s">
        <v>134</v>
      </c>
      <c r="F38" s="7" t="s">
        <v>59</v>
      </c>
      <c r="G38" s="38">
        <v>40.11162</v>
      </c>
      <c r="H38" s="40">
        <v>0</v>
      </c>
      <c r="I38" s="10"/>
    </row>
    <row r="39" spans="1:9" s="13" customFormat="1" ht="27" customHeight="1">
      <c r="A39" s="20">
        <v>601</v>
      </c>
      <c r="B39" s="16" t="s">
        <v>62</v>
      </c>
      <c r="C39" s="7" t="s">
        <v>24</v>
      </c>
      <c r="D39" s="7" t="s">
        <v>36</v>
      </c>
      <c r="E39" s="7" t="s">
        <v>134</v>
      </c>
      <c r="F39" s="7" t="s">
        <v>60</v>
      </c>
      <c r="G39" s="38">
        <v>741.57444</v>
      </c>
      <c r="H39" s="40">
        <v>0</v>
      </c>
      <c r="I39" s="10"/>
    </row>
    <row r="40" spans="1:9" s="13" customFormat="1" ht="45">
      <c r="A40" s="20">
        <v>601</v>
      </c>
      <c r="B40" s="16" t="s">
        <v>17</v>
      </c>
      <c r="C40" s="7" t="s">
        <v>24</v>
      </c>
      <c r="D40" s="7">
        <v>14</v>
      </c>
      <c r="E40" s="7"/>
      <c r="F40" s="7"/>
      <c r="G40" s="38">
        <f>G41+G46+G43</f>
        <v>1324</v>
      </c>
      <c r="H40" s="38">
        <f>H41+H46+H43</f>
        <v>869</v>
      </c>
      <c r="I40" s="10"/>
    </row>
    <row r="41" spans="1:9" s="13" customFormat="1" ht="60">
      <c r="A41" s="20">
        <v>601</v>
      </c>
      <c r="B41" s="16" t="s">
        <v>101</v>
      </c>
      <c r="C41" s="7" t="s">
        <v>24</v>
      </c>
      <c r="D41" s="7">
        <v>14</v>
      </c>
      <c r="E41" s="7" t="s">
        <v>135</v>
      </c>
      <c r="F41" s="7"/>
      <c r="G41" s="38">
        <f>G42</f>
        <v>400</v>
      </c>
      <c r="H41" s="38">
        <f>H42</f>
        <v>0</v>
      </c>
      <c r="I41" s="10"/>
    </row>
    <row r="42" spans="1:9" s="13" customFormat="1" ht="45">
      <c r="A42" s="20">
        <v>601</v>
      </c>
      <c r="B42" s="16" t="s">
        <v>56</v>
      </c>
      <c r="C42" s="7" t="s">
        <v>24</v>
      </c>
      <c r="D42" s="7" t="s">
        <v>52</v>
      </c>
      <c r="E42" s="7" t="s">
        <v>135</v>
      </c>
      <c r="F42" s="7" t="s">
        <v>55</v>
      </c>
      <c r="G42" s="38">
        <v>400</v>
      </c>
      <c r="H42" s="39">
        <v>0</v>
      </c>
      <c r="I42" s="10"/>
    </row>
    <row r="43" spans="1:9" s="13" customFormat="1" ht="45">
      <c r="A43" s="20">
        <v>601</v>
      </c>
      <c r="B43" s="9" t="s">
        <v>93</v>
      </c>
      <c r="C43" s="7" t="s">
        <v>24</v>
      </c>
      <c r="D43" s="7" t="s">
        <v>52</v>
      </c>
      <c r="E43" s="7" t="s">
        <v>132</v>
      </c>
      <c r="F43" s="7"/>
      <c r="G43" s="38">
        <f>G44+G45</f>
        <v>869</v>
      </c>
      <c r="H43" s="38">
        <f>H44+H45</f>
        <v>869</v>
      </c>
      <c r="I43" s="10"/>
    </row>
    <row r="44" spans="1:9" s="13" customFormat="1" ht="30">
      <c r="A44" s="20">
        <v>601</v>
      </c>
      <c r="B44" s="9" t="s">
        <v>103</v>
      </c>
      <c r="C44" s="7" t="s">
        <v>24</v>
      </c>
      <c r="D44" s="7" t="s">
        <v>52</v>
      </c>
      <c r="E44" s="7" t="s">
        <v>132</v>
      </c>
      <c r="F44" s="7" t="s">
        <v>53</v>
      </c>
      <c r="G44" s="38">
        <f>632.532+191.025</f>
        <v>823.557</v>
      </c>
      <c r="H44" s="39">
        <f>632.532+191.025</f>
        <v>823.557</v>
      </c>
      <c r="I44" s="10"/>
    </row>
    <row r="45" spans="1:9" s="13" customFormat="1" ht="45">
      <c r="A45" s="20">
        <v>601</v>
      </c>
      <c r="B45" s="9" t="s">
        <v>88</v>
      </c>
      <c r="C45" s="7" t="s">
        <v>24</v>
      </c>
      <c r="D45" s="7" t="s">
        <v>52</v>
      </c>
      <c r="E45" s="7" t="s">
        <v>132</v>
      </c>
      <c r="F45" s="7" t="s">
        <v>55</v>
      </c>
      <c r="G45" s="38">
        <v>45.443</v>
      </c>
      <c r="H45" s="39">
        <v>45.443</v>
      </c>
      <c r="I45" s="10"/>
    </row>
    <row r="46" spans="1:9" s="13" customFormat="1" ht="105">
      <c r="A46" s="20">
        <v>601</v>
      </c>
      <c r="B46" s="16" t="s">
        <v>102</v>
      </c>
      <c r="C46" s="7" t="s">
        <v>24</v>
      </c>
      <c r="D46" s="7" t="s">
        <v>52</v>
      </c>
      <c r="E46" s="7" t="s">
        <v>136</v>
      </c>
      <c r="F46" s="7"/>
      <c r="G46" s="38">
        <f>G47</f>
        <v>55</v>
      </c>
      <c r="H46" s="38">
        <f>H47</f>
        <v>0</v>
      </c>
      <c r="I46" s="10"/>
    </row>
    <row r="47" spans="1:9" s="13" customFormat="1" ht="45">
      <c r="A47" s="20">
        <v>601</v>
      </c>
      <c r="B47" s="16" t="s">
        <v>56</v>
      </c>
      <c r="C47" s="7" t="s">
        <v>24</v>
      </c>
      <c r="D47" s="7" t="s">
        <v>52</v>
      </c>
      <c r="E47" s="7" t="s">
        <v>136</v>
      </c>
      <c r="F47" s="7" t="s">
        <v>55</v>
      </c>
      <c r="G47" s="38">
        <v>55</v>
      </c>
      <c r="H47" s="39">
        <v>0</v>
      </c>
      <c r="I47" s="10"/>
    </row>
    <row r="48" spans="1:9" s="13" customFormat="1" ht="15">
      <c r="A48" s="20">
        <v>601</v>
      </c>
      <c r="B48" s="9" t="s">
        <v>87</v>
      </c>
      <c r="C48" s="7" t="s">
        <v>22</v>
      </c>
      <c r="D48" s="7" t="s">
        <v>19</v>
      </c>
      <c r="E48" s="7"/>
      <c r="F48" s="7"/>
      <c r="G48" s="38">
        <f>G49+G53</f>
        <v>7143.429</v>
      </c>
      <c r="H48" s="38">
        <f>H49+H53</f>
        <v>7143.429</v>
      </c>
      <c r="I48" s="10"/>
    </row>
    <row r="49" spans="1:9" s="13" customFormat="1" ht="75">
      <c r="A49" s="20">
        <v>601</v>
      </c>
      <c r="B49" s="9" t="s">
        <v>98</v>
      </c>
      <c r="C49" s="7" t="s">
        <v>22</v>
      </c>
      <c r="D49" s="7" t="s">
        <v>19</v>
      </c>
      <c r="E49" s="7" t="s">
        <v>132</v>
      </c>
      <c r="F49" s="7"/>
      <c r="G49" s="38">
        <f>G50</f>
        <v>4106.429</v>
      </c>
      <c r="H49" s="38">
        <f>H50</f>
        <v>4106.429</v>
      </c>
      <c r="I49" s="10"/>
    </row>
    <row r="50" spans="1:9" s="13" customFormat="1" ht="45">
      <c r="A50" s="20">
        <v>601</v>
      </c>
      <c r="B50" s="9" t="s">
        <v>93</v>
      </c>
      <c r="C50" s="7" t="s">
        <v>22</v>
      </c>
      <c r="D50" s="7" t="s">
        <v>19</v>
      </c>
      <c r="E50" s="7" t="s">
        <v>132</v>
      </c>
      <c r="F50" s="7"/>
      <c r="G50" s="38">
        <f>G51+G52</f>
        <v>4106.429</v>
      </c>
      <c r="H50" s="38">
        <f>H51+H52</f>
        <v>4106.429</v>
      </c>
      <c r="I50" s="10"/>
    </row>
    <row r="51" spans="1:9" s="13" customFormat="1" ht="30">
      <c r="A51" s="20">
        <v>601</v>
      </c>
      <c r="B51" s="9" t="s">
        <v>103</v>
      </c>
      <c r="C51" s="7" t="s">
        <v>22</v>
      </c>
      <c r="D51" s="7" t="s">
        <v>19</v>
      </c>
      <c r="E51" s="7" t="s">
        <v>132</v>
      </c>
      <c r="F51" s="7" t="s">
        <v>53</v>
      </c>
      <c r="G51" s="38">
        <f>959.38+289.73526+1466.161+442.79086</f>
        <v>3158.06712</v>
      </c>
      <c r="H51" s="38">
        <f>959.38+289.73526+1466.161+442.79086</f>
        <v>3158.06712</v>
      </c>
      <c r="I51" s="10"/>
    </row>
    <row r="52" spans="1:9" s="13" customFormat="1" ht="45">
      <c r="A52" s="20">
        <v>601</v>
      </c>
      <c r="B52" s="9" t="s">
        <v>88</v>
      </c>
      <c r="C52" s="7" t="s">
        <v>22</v>
      </c>
      <c r="D52" s="7" t="s">
        <v>19</v>
      </c>
      <c r="E52" s="7" t="s">
        <v>132</v>
      </c>
      <c r="F52" s="7" t="s">
        <v>55</v>
      </c>
      <c r="G52" s="38">
        <f>550.88474+397.47714</f>
        <v>948.3618799999999</v>
      </c>
      <c r="H52" s="38">
        <f>550.88474+397.47714</f>
        <v>948.3618799999999</v>
      </c>
      <c r="I52" s="5"/>
    </row>
    <row r="53" spans="1:9" ht="75">
      <c r="A53" s="20">
        <v>601</v>
      </c>
      <c r="B53" s="9" t="s">
        <v>130</v>
      </c>
      <c r="C53" s="7" t="s">
        <v>22</v>
      </c>
      <c r="D53" s="7" t="s">
        <v>19</v>
      </c>
      <c r="E53" s="7" t="s">
        <v>137</v>
      </c>
      <c r="F53" s="7"/>
      <c r="G53" s="38">
        <f>G54</f>
        <v>3037</v>
      </c>
      <c r="H53" s="38">
        <f>H54</f>
        <v>3037</v>
      </c>
      <c r="I53" s="5"/>
    </row>
    <row r="54" spans="1:9" ht="60">
      <c r="A54" s="20">
        <v>601</v>
      </c>
      <c r="B54" s="9" t="s">
        <v>65</v>
      </c>
      <c r="C54" s="7" t="s">
        <v>22</v>
      </c>
      <c r="D54" s="7" t="s">
        <v>19</v>
      </c>
      <c r="E54" s="7" t="s">
        <v>137</v>
      </c>
      <c r="F54" s="7" t="s">
        <v>48</v>
      </c>
      <c r="G54" s="38">
        <v>3037</v>
      </c>
      <c r="H54" s="38">
        <v>3037</v>
      </c>
      <c r="I54" s="10"/>
    </row>
    <row r="55" spans="1:9" ht="15.75">
      <c r="A55" s="20">
        <v>601</v>
      </c>
      <c r="B55" s="30" t="s">
        <v>28</v>
      </c>
      <c r="C55" s="7" t="s">
        <v>22</v>
      </c>
      <c r="D55" s="7" t="s">
        <v>36</v>
      </c>
      <c r="E55" s="7"/>
      <c r="F55" s="7"/>
      <c r="G55" s="38">
        <f>G56+G58+G60</f>
        <v>31847.19016</v>
      </c>
      <c r="H55" s="38">
        <f>H56+H58+H60</f>
        <v>0</v>
      </c>
      <c r="I55" s="28" t="e">
        <f>I56+#REF!</f>
        <v>#REF!</v>
      </c>
    </row>
    <row r="56" spans="1:9" ht="60">
      <c r="A56" s="20">
        <v>601</v>
      </c>
      <c r="B56" s="16" t="s">
        <v>104</v>
      </c>
      <c r="C56" s="7" t="s">
        <v>22</v>
      </c>
      <c r="D56" s="7" t="s">
        <v>36</v>
      </c>
      <c r="E56" s="7" t="s">
        <v>138</v>
      </c>
      <c r="F56" s="7"/>
      <c r="G56" s="38">
        <f>G57</f>
        <v>877.256</v>
      </c>
      <c r="H56" s="38">
        <f>H57</f>
        <v>0</v>
      </c>
      <c r="I56" s="10"/>
    </row>
    <row r="57" spans="1:9" ht="45">
      <c r="A57" s="20">
        <v>601</v>
      </c>
      <c r="B57" s="16" t="s">
        <v>56</v>
      </c>
      <c r="C57" s="7" t="s">
        <v>22</v>
      </c>
      <c r="D57" s="7" t="s">
        <v>36</v>
      </c>
      <c r="E57" s="7" t="s">
        <v>138</v>
      </c>
      <c r="F57" s="7" t="s">
        <v>55</v>
      </c>
      <c r="G57" s="38">
        <v>877.256</v>
      </c>
      <c r="H57" s="38">
        <v>0</v>
      </c>
      <c r="I57" s="10"/>
    </row>
    <row r="58" spans="1:9" ht="75">
      <c r="A58" s="20">
        <v>601</v>
      </c>
      <c r="B58" s="16" t="s">
        <v>119</v>
      </c>
      <c r="C58" s="7" t="s">
        <v>22</v>
      </c>
      <c r="D58" s="7" t="s">
        <v>36</v>
      </c>
      <c r="E58" s="7" t="s">
        <v>151</v>
      </c>
      <c r="F58" s="7"/>
      <c r="G58" s="38">
        <f>G59</f>
        <v>12401.75903</v>
      </c>
      <c r="H58" s="38">
        <f>H59</f>
        <v>0</v>
      </c>
      <c r="I58" s="10"/>
    </row>
    <row r="59" spans="1:9" ht="45">
      <c r="A59" s="20">
        <v>601</v>
      </c>
      <c r="B59" s="16" t="s">
        <v>56</v>
      </c>
      <c r="C59" s="7" t="s">
        <v>22</v>
      </c>
      <c r="D59" s="7" t="s">
        <v>36</v>
      </c>
      <c r="E59" s="7" t="s">
        <v>151</v>
      </c>
      <c r="F59" s="7" t="s">
        <v>55</v>
      </c>
      <c r="G59" s="38">
        <v>12401.75903</v>
      </c>
      <c r="H59" s="38">
        <f>H60</f>
        <v>0</v>
      </c>
      <c r="I59" s="10"/>
    </row>
    <row r="60" spans="1:9" ht="45">
      <c r="A60" s="20">
        <v>601</v>
      </c>
      <c r="B60" s="16" t="s">
        <v>120</v>
      </c>
      <c r="C60" s="7" t="s">
        <v>22</v>
      </c>
      <c r="D60" s="7" t="s">
        <v>36</v>
      </c>
      <c r="E60" s="7" t="s">
        <v>152</v>
      </c>
      <c r="F60" s="7"/>
      <c r="G60" s="38">
        <f>G61</f>
        <v>18568.17513</v>
      </c>
      <c r="H60" s="38">
        <f>H61</f>
        <v>0</v>
      </c>
      <c r="I60" s="10"/>
    </row>
    <row r="61" spans="1:9" ht="45">
      <c r="A61" s="20">
        <v>601</v>
      </c>
      <c r="B61" s="16" t="s">
        <v>56</v>
      </c>
      <c r="C61" s="7" t="s">
        <v>22</v>
      </c>
      <c r="D61" s="7" t="s">
        <v>36</v>
      </c>
      <c r="E61" s="7" t="s">
        <v>152</v>
      </c>
      <c r="F61" s="7" t="s">
        <v>55</v>
      </c>
      <c r="G61" s="38">
        <v>18568.17513</v>
      </c>
      <c r="H61" s="38">
        <v>0</v>
      </c>
      <c r="I61" s="10"/>
    </row>
    <row r="62" spans="1:9" ht="30">
      <c r="A62" s="20">
        <v>601</v>
      </c>
      <c r="B62" s="16" t="s">
        <v>76</v>
      </c>
      <c r="C62" s="7" t="s">
        <v>22</v>
      </c>
      <c r="D62" s="7" t="s">
        <v>75</v>
      </c>
      <c r="E62" s="7"/>
      <c r="F62" s="7"/>
      <c r="G62" s="38">
        <f>G63+G66</f>
        <v>2749.6</v>
      </c>
      <c r="H62" s="38">
        <f>H63+H66</f>
        <v>2229</v>
      </c>
      <c r="I62" s="10"/>
    </row>
    <row r="63" spans="1:9" ht="45">
      <c r="A63" s="20">
        <v>601</v>
      </c>
      <c r="B63" s="16" t="s">
        <v>105</v>
      </c>
      <c r="C63" s="7" t="s">
        <v>22</v>
      </c>
      <c r="D63" s="7" t="s">
        <v>75</v>
      </c>
      <c r="E63" s="7" t="s">
        <v>139</v>
      </c>
      <c r="F63" s="7"/>
      <c r="G63" s="38">
        <f>G65+G64</f>
        <v>520.6</v>
      </c>
      <c r="H63" s="38">
        <f>H65+H64</f>
        <v>0</v>
      </c>
      <c r="I63" s="10"/>
    </row>
    <row r="64" spans="1:9" ht="45">
      <c r="A64" s="20">
        <v>601</v>
      </c>
      <c r="B64" s="16" t="s">
        <v>56</v>
      </c>
      <c r="C64" s="7" t="s">
        <v>22</v>
      </c>
      <c r="D64" s="7" t="s">
        <v>75</v>
      </c>
      <c r="E64" s="7" t="s">
        <v>139</v>
      </c>
      <c r="F64" s="7" t="s">
        <v>55</v>
      </c>
      <c r="G64" s="38">
        <f>10+15+30</f>
        <v>55</v>
      </c>
      <c r="H64" s="38"/>
      <c r="I64" s="10"/>
    </row>
    <row r="65" spans="1:9" ht="60">
      <c r="A65" s="20">
        <v>601</v>
      </c>
      <c r="B65" s="16" t="s">
        <v>65</v>
      </c>
      <c r="C65" s="7" t="s">
        <v>22</v>
      </c>
      <c r="D65" s="7" t="s">
        <v>75</v>
      </c>
      <c r="E65" s="7" t="s">
        <v>139</v>
      </c>
      <c r="F65" s="7" t="s">
        <v>48</v>
      </c>
      <c r="G65" s="38">
        <f>300+165.6</f>
        <v>465.6</v>
      </c>
      <c r="H65" s="38">
        <v>0</v>
      </c>
      <c r="I65" s="10"/>
    </row>
    <row r="66" spans="1:9" ht="60">
      <c r="A66" s="20">
        <v>601</v>
      </c>
      <c r="B66" s="16" t="s">
        <v>118</v>
      </c>
      <c r="C66" s="7" t="s">
        <v>22</v>
      </c>
      <c r="D66" s="7" t="s">
        <v>75</v>
      </c>
      <c r="E66" s="7" t="s">
        <v>150</v>
      </c>
      <c r="F66" s="7"/>
      <c r="G66" s="38">
        <f>G67+G68</f>
        <v>2229</v>
      </c>
      <c r="H66" s="38">
        <f>H67+H68</f>
        <v>2229</v>
      </c>
      <c r="I66" s="10"/>
    </row>
    <row r="67" spans="1:9" ht="30">
      <c r="A67" s="20">
        <v>601</v>
      </c>
      <c r="B67" s="16" t="s">
        <v>54</v>
      </c>
      <c r="C67" s="7" t="s">
        <v>22</v>
      </c>
      <c r="D67" s="7" t="s">
        <v>75</v>
      </c>
      <c r="E67" s="7" t="s">
        <v>150</v>
      </c>
      <c r="F67" s="7" t="s">
        <v>63</v>
      </c>
      <c r="G67" s="38">
        <f>624.038+188.46</f>
        <v>812.498</v>
      </c>
      <c r="H67" s="38">
        <f>624.038+188.46</f>
        <v>812.498</v>
      </c>
      <c r="I67" s="10"/>
    </row>
    <row r="68" spans="1:9" ht="45">
      <c r="A68" s="20">
        <v>601</v>
      </c>
      <c r="B68" s="16" t="s">
        <v>56</v>
      </c>
      <c r="C68" s="7" t="s">
        <v>22</v>
      </c>
      <c r="D68" s="7" t="s">
        <v>75</v>
      </c>
      <c r="E68" s="7" t="s">
        <v>150</v>
      </c>
      <c r="F68" s="7" t="s">
        <v>55</v>
      </c>
      <c r="G68" s="38">
        <v>1416.502</v>
      </c>
      <c r="H68" s="38">
        <v>1416.502</v>
      </c>
      <c r="I68" s="10"/>
    </row>
    <row r="69" spans="1:9" ht="24.75" customHeight="1">
      <c r="A69" s="20">
        <v>601</v>
      </c>
      <c r="B69" s="9" t="s">
        <v>12</v>
      </c>
      <c r="C69" s="7" t="s">
        <v>19</v>
      </c>
      <c r="D69" s="7" t="s">
        <v>21</v>
      </c>
      <c r="E69" s="7"/>
      <c r="F69" s="7"/>
      <c r="G69" s="38">
        <f>G70+G72</f>
        <v>9188.18894</v>
      </c>
      <c r="H69" s="38">
        <f>H70+H72</f>
        <v>0</v>
      </c>
      <c r="I69" s="10"/>
    </row>
    <row r="70" spans="1:9" ht="81.75" customHeight="1">
      <c r="A70" s="20">
        <v>601</v>
      </c>
      <c r="B70" s="9" t="s">
        <v>106</v>
      </c>
      <c r="C70" s="7" t="s">
        <v>19</v>
      </c>
      <c r="D70" s="7" t="s">
        <v>21</v>
      </c>
      <c r="E70" s="7" t="s">
        <v>140</v>
      </c>
      <c r="F70" s="7"/>
      <c r="G70" s="38">
        <f>G71</f>
        <v>1750.589</v>
      </c>
      <c r="H70" s="38">
        <f>H71</f>
        <v>0</v>
      </c>
      <c r="I70" s="10"/>
    </row>
    <row r="71" spans="1:9" ht="45">
      <c r="A71" s="20">
        <v>601</v>
      </c>
      <c r="B71" s="9" t="s">
        <v>90</v>
      </c>
      <c r="C71" s="7" t="s">
        <v>19</v>
      </c>
      <c r="D71" s="7" t="s">
        <v>21</v>
      </c>
      <c r="E71" s="7" t="s">
        <v>140</v>
      </c>
      <c r="F71" s="7" t="s">
        <v>91</v>
      </c>
      <c r="G71" s="38">
        <v>1750.589</v>
      </c>
      <c r="H71" s="38">
        <v>0</v>
      </c>
      <c r="I71" s="10"/>
    </row>
    <row r="72" spans="1:9" s="13" customFormat="1" ht="90">
      <c r="A72" s="20">
        <v>601</v>
      </c>
      <c r="B72" s="16" t="s">
        <v>121</v>
      </c>
      <c r="C72" s="7" t="s">
        <v>19</v>
      </c>
      <c r="D72" s="7" t="s">
        <v>21</v>
      </c>
      <c r="E72" s="7" t="s">
        <v>153</v>
      </c>
      <c r="F72" s="7"/>
      <c r="G72" s="38">
        <f>G73</f>
        <v>7437.59994</v>
      </c>
      <c r="H72" s="38">
        <f>H73</f>
        <v>0</v>
      </c>
      <c r="I72" s="5"/>
    </row>
    <row r="73" spans="1:9" s="13" customFormat="1" ht="22.5" customHeight="1">
      <c r="A73" s="20">
        <v>601</v>
      </c>
      <c r="B73" s="9" t="s">
        <v>67</v>
      </c>
      <c r="C73" s="7" t="s">
        <v>19</v>
      </c>
      <c r="D73" s="7" t="s">
        <v>21</v>
      </c>
      <c r="E73" s="7" t="s">
        <v>153</v>
      </c>
      <c r="F73" s="7" t="s">
        <v>66</v>
      </c>
      <c r="G73" s="38">
        <v>7437.59994</v>
      </c>
      <c r="H73" s="40">
        <v>0</v>
      </c>
      <c r="I73" s="5"/>
    </row>
    <row r="74" spans="1:9" ht="20.25" customHeight="1">
      <c r="A74" s="20">
        <v>601</v>
      </c>
      <c r="B74" s="9" t="s">
        <v>7</v>
      </c>
      <c r="C74" s="7" t="s">
        <v>19</v>
      </c>
      <c r="D74" s="7" t="s">
        <v>35</v>
      </c>
      <c r="E74" s="7"/>
      <c r="F74" s="7"/>
      <c r="G74" s="38">
        <f>G75</f>
        <v>13996.43962</v>
      </c>
      <c r="H74" s="38">
        <f>H75</f>
        <v>0</v>
      </c>
      <c r="I74" s="5"/>
    </row>
    <row r="75" spans="1:9" s="13" customFormat="1" ht="66.75" customHeight="1">
      <c r="A75" s="20">
        <v>601</v>
      </c>
      <c r="B75" s="9" t="s">
        <v>107</v>
      </c>
      <c r="C75" s="7" t="s">
        <v>19</v>
      </c>
      <c r="D75" s="7" t="s">
        <v>35</v>
      </c>
      <c r="E75" s="7" t="s">
        <v>141</v>
      </c>
      <c r="F75" s="7"/>
      <c r="G75" s="38">
        <f>G77+G76</f>
        <v>13996.43962</v>
      </c>
      <c r="H75" s="38">
        <f>H77+H76</f>
        <v>0</v>
      </c>
      <c r="I75" s="5"/>
    </row>
    <row r="76" spans="1:9" s="13" customFormat="1" ht="45">
      <c r="A76" s="20">
        <v>601</v>
      </c>
      <c r="B76" s="9" t="s">
        <v>56</v>
      </c>
      <c r="C76" s="7" t="s">
        <v>19</v>
      </c>
      <c r="D76" s="7" t="s">
        <v>35</v>
      </c>
      <c r="E76" s="7" t="s">
        <v>141</v>
      </c>
      <c r="F76" s="7" t="s">
        <v>55</v>
      </c>
      <c r="G76" s="38">
        <v>10996.43962</v>
      </c>
      <c r="H76" s="38">
        <v>0</v>
      </c>
      <c r="I76" s="5"/>
    </row>
    <row r="77" spans="1:9" s="13" customFormat="1" ht="51" customHeight="1">
      <c r="A77" s="20">
        <v>601</v>
      </c>
      <c r="B77" s="9" t="s">
        <v>65</v>
      </c>
      <c r="C77" s="7" t="s">
        <v>19</v>
      </c>
      <c r="D77" s="7" t="s">
        <v>35</v>
      </c>
      <c r="E77" s="7" t="s">
        <v>141</v>
      </c>
      <c r="F77" s="7" t="s">
        <v>48</v>
      </c>
      <c r="G77" s="38">
        <v>3000</v>
      </c>
      <c r="H77" s="38">
        <v>0</v>
      </c>
      <c r="I77" s="5"/>
    </row>
    <row r="78" spans="1:9" s="13" customFormat="1" ht="27.75" customHeight="1">
      <c r="A78" s="20">
        <v>601</v>
      </c>
      <c r="B78" s="16" t="s">
        <v>18</v>
      </c>
      <c r="C78" s="7" t="s">
        <v>19</v>
      </c>
      <c r="D78" s="7" t="s">
        <v>24</v>
      </c>
      <c r="E78" s="34"/>
      <c r="F78" s="7"/>
      <c r="G78" s="38">
        <f>G79</f>
        <v>27245.21287</v>
      </c>
      <c r="H78" s="38">
        <f>H79</f>
        <v>0</v>
      </c>
      <c r="I78" s="5"/>
    </row>
    <row r="79" spans="1:9" s="13" customFormat="1" ht="48" customHeight="1">
      <c r="A79" s="20">
        <v>601</v>
      </c>
      <c r="B79" s="16" t="s">
        <v>120</v>
      </c>
      <c r="C79" s="7" t="s">
        <v>19</v>
      </c>
      <c r="D79" s="7" t="s">
        <v>24</v>
      </c>
      <c r="E79" s="7" t="s">
        <v>152</v>
      </c>
      <c r="F79" s="7"/>
      <c r="G79" s="38">
        <f>G80</f>
        <v>27245.21287</v>
      </c>
      <c r="H79" s="38">
        <f>H80</f>
        <v>0</v>
      </c>
      <c r="I79" s="5"/>
    </row>
    <row r="80" spans="1:9" ht="45">
      <c r="A80" s="20">
        <v>601</v>
      </c>
      <c r="B80" s="16" t="s">
        <v>56</v>
      </c>
      <c r="C80" s="7" t="s">
        <v>19</v>
      </c>
      <c r="D80" s="7" t="s">
        <v>24</v>
      </c>
      <c r="E80" s="7" t="s">
        <v>152</v>
      </c>
      <c r="F80" s="7" t="s">
        <v>55</v>
      </c>
      <c r="G80" s="38">
        <v>27245.21287</v>
      </c>
      <c r="H80" s="38">
        <v>0</v>
      </c>
      <c r="I80" s="10" t="s">
        <v>42</v>
      </c>
    </row>
    <row r="81" spans="1:9" ht="15">
      <c r="A81" s="20">
        <v>601</v>
      </c>
      <c r="B81" s="16" t="s">
        <v>168</v>
      </c>
      <c r="C81" s="7" t="s">
        <v>34</v>
      </c>
      <c r="D81" s="7" t="s">
        <v>21</v>
      </c>
      <c r="E81" s="7"/>
      <c r="F81" s="7"/>
      <c r="G81" s="38">
        <f>G82</f>
        <v>839.452</v>
      </c>
      <c r="H81" s="38">
        <f>H82</f>
        <v>839.452</v>
      </c>
      <c r="I81" s="5"/>
    </row>
    <row r="82" spans="1:13" ht="45">
      <c r="A82" s="20">
        <v>601</v>
      </c>
      <c r="B82" s="9" t="s">
        <v>93</v>
      </c>
      <c r="C82" s="7" t="s">
        <v>34</v>
      </c>
      <c r="D82" s="7" t="s">
        <v>21</v>
      </c>
      <c r="E82" s="7" t="s">
        <v>132</v>
      </c>
      <c r="F82" s="7"/>
      <c r="G82" s="38">
        <f>G83+G84</f>
        <v>839.452</v>
      </c>
      <c r="H82" s="38">
        <f>H83+H84</f>
        <v>839.452</v>
      </c>
      <c r="I82" s="10"/>
      <c r="J82" s="14"/>
      <c r="K82" s="14"/>
      <c r="L82" s="14"/>
      <c r="M82" s="14"/>
    </row>
    <row r="83" spans="1:13" ht="30">
      <c r="A83" s="20">
        <v>601</v>
      </c>
      <c r="B83" s="9" t="s">
        <v>103</v>
      </c>
      <c r="C83" s="7" t="s">
        <v>34</v>
      </c>
      <c r="D83" s="7" t="s">
        <v>21</v>
      </c>
      <c r="E83" s="7" t="s">
        <v>132</v>
      </c>
      <c r="F83" s="7" t="s">
        <v>53</v>
      </c>
      <c r="G83" s="38">
        <f>613.673+185.327</f>
        <v>799</v>
      </c>
      <c r="H83" s="38">
        <f>613.673+185.327</f>
        <v>799</v>
      </c>
      <c r="I83" s="10"/>
      <c r="J83" s="14"/>
      <c r="K83" s="14"/>
      <c r="L83" s="14"/>
      <c r="M83" s="14"/>
    </row>
    <row r="84" spans="1:13" ht="45">
      <c r="A84" s="20">
        <v>601</v>
      </c>
      <c r="B84" s="9" t="s">
        <v>88</v>
      </c>
      <c r="C84" s="7" t="s">
        <v>34</v>
      </c>
      <c r="D84" s="7" t="s">
        <v>21</v>
      </c>
      <c r="E84" s="7" t="s">
        <v>132</v>
      </c>
      <c r="F84" s="7" t="s">
        <v>55</v>
      </c>
      <c r="G84" s="38">
        <v>40.452</v>
      </c>
      <c r="H84" s="38">
        <v>40.452</v>
      </c>
      <c r="I84" s="10"/>
      <c r="J84" s="14"/>
      <c r="K84" s="14"/>
      <c r="L84" s="14"/>
      <c r="M84" s="14"/>
    </row>
    <row r="85" spans="1:13" ht="30">
      <c r="A85" s="20">
        <v>601</v>
      </c>
      <c r="B85" s="35" t="s">
        <v>81</v>
      </c>
      <c r="C85" s="7" t="s">
        <v>34</v>
      </c>
      <c r="D85" s="7" t="s">
        <v>19</v>
      </c>
      <c r="E85" s="7"/>
      <c r="F85" s="7"/>
      <c r="G85" s="38">
        <f>G86+G88</f>
        <v>4859.458</v>
      </c>
      <c r="H85" s="38">
        <f>H86+H88</f>
        <v>0</v>
      </c>
      <c r="I85" s="10"/>
      <c r="J85" s="14"/>
      <c r="K85" s="14"/>
      <c r="L85" s="14"/>
      <c r="M85" s="14"/>
    </row>
    <row r="86" spans="1:13" ht="45">
      <c r="A86" s="20">
        <v>601</v>
      </c>
      <c r="B86" s="16" t="s">
        <v>108</v>
      </c>
      <c r="C86" s="7" t="s">
        <v>34</v>
      </c>
      <c r="D86" s="7" t="s">
        <v>19</v>
      </c>
      <c r="E86" s="7" t="s">
        <v>154</v>
      </c>
      <c r="F86" s="7"/>
      <c r="G86" s="38">
        <f>G87</f>
        <v>4209.458</v>
      </c>
      <c r="H86" s="38">
        <f>H87</f>
        <v>0</v>
      </c>
      <c r="I86" s="10"/>
      <c r="J86" s="14"/>
      <c r="K86" s="14"/>
      <c r="L86" s="14"/>
      <c r="M86" s="14"/>
    </row>
    <row r="87" spans="1:13" ht="45">
      <c r="A87" s="20">
        <v>601</v>
      </c>
      <c r="B87" s="16" t="s">
        <v>56</v>
      </c>
      <c r="C87" s="7" t="s">
        <v>34</v>
      </c>
      <c r="D87" s="7" t="s">
        <v>19</v>
      </c>
      <c r="E87" s="7" t="s">
        <v>154</v>
      </c>
      <c r="F87" s="7" t="s">
        <v>55</v>
      </c>
      <c r="G87" s="38">
        <v>4209.458</v>
      </c>
      <c r="H87" s="40">
        <v>0</v>
      </c>
      <c r="I87" s="10"/>
      <c r="J87" s="14"/>
      <c r="K87" s="14"/>
      <c r="L87" s="14"/>
      <c r="M87" s="14"/>
    </row>
    <row r="88" spans="1:13" ht="45">
      <c r="A88" s="20">
        <v>601</v>
      </c>
      <c r="B88" s="36" t="s">
        <v>122</v>
      </c>
      <c r="C88" s="7" t="s">
        <v>34</v>
      </c>
      <c r="D88" s="7" t="s">
        <v>19</v>
      </c>
      <c r="E88" s="7" t="s">
        <v>155</v>
      </c>
      <c r="F88" s="7"/>
      <c r="G88" s="38">
        <f>G89</f>
        <v>650</v>
      </c>
      <c r="H88" s="38">
        <f>H89</f>
        <v>0</v>
      </c>
      <c r="I88" s="10"/>
      <c r="J88" s="14"/>
      <c r="K88" s="14"/>
      <c r="L88" s="14"/>
      <c r="M88" s="14"/>
    </row>
    <row r="89" spans="1:13" ht="45">
      <c r="A89" s="20">
        <v>601</v>
      </c>
      <c r="B89" s="16" t="s">
        <v>56</v>
      </c>
      <c r="C89" s="7" t="s">
        <v>34</v>
      </c>
      <c r="D89" s="7" t="s">
        <v>19</v>
      </c>
      <c r="E89" s="7" t="s">
        <v>155</v>
      </c>
      <c r="F89" s="7" t="s">
        <v>55</v>
      </c>
      <c r="G89" s="38">
        <v>650</v>
      </c>
      <c r="H89" s="40">
        <v>0</v>
      </c>
      <c r="I89" s="10"/>
      <c r="J89" s="14"/>
      <c r="K89" s="14"/>
      <c r="L89" s="14"/>
      <c r="M89" s="14"/>
    </row>
    <row r="90" spans="1:9" s="13" customFormat="1" ht="15">
      <c r="A90" s="20">
        <v>601</v>
      </c>
      <c r="B90" s="16" t="s">
        <v>13</v>
      </c>
      <c r="C90" s="7" t="s">
        <v>37</v>
      </c>
      <c r="D90" s="7" t="s">
        <v>35</v>
      </c>
      <c r="E90" s="7"/>
      <c r="F90" s="7"/>
      <c r="G90" s="38">
        <f>G91</f>
        <v>62007.67763</v>
      </c>
      <c r="H90" s="38">
        <f>H91</f>
        <v>0</v>
      </c>
      <c r="I90" s="5"/>
    </row>
    <row r="91" spans="1:9" s="13" customFormat="1" ht="75">
      <c r="A91" s="20">
        <v>601</v>
      </c>
      <c r="B91" s="16" t="s">
        <v>98</v>
      </c>
      <c r="C91" s="7" t="s">
        <v>37</v>
      </c>
      <c r="D91" s="7" t="s">
        <v>35</v>
      </c>
      <c r="E91" s="7" t="s">
        <v>142</v>
      </c>
      <c r="F91" s="7"/>
      <c r="G91" s="38">
        <f>G92</f>
        <v>62007.67763</v>
      </c>
      <c r="H91" s="38">
        <f>H92</f>
        <v>0</v>
      </c>
      <c r="I91" s="5"/>
    </row>
    <row r="92" spans="1:9" s="13" customFormat="1" ht="15">
      <c r="A92" s="20">
        <v>601</v>
      </c>
      <c r="B92" s="16" t="s">
        <v>62</v>
      </c>
      <c r="C92" s="7" t="s">
        <v>37</v>
      </c>
      <c r="D92" s="7" t="s">
        <v>35</v>
      </c>
      <c r="E92" s="7" t="s">
        <v>142</v>
      </c>
      <c r="F92" s="7" t="s">
        <v>60</v>
      </c>
      <c r="G92" s="38">
        <v>62007.67763</v>
      </c>
      <c r="H92" s="39">
        <v>0</v>
      </c>
      <c r="I92" s="5"/>
    </row>
    <row r="93" spans="1:9" s="13" customFormat="1" ht="30">
      <c r="A93" s="20">
        <v>601</v>
      </c>
      <c r="B93" s="16" t="s">
        <v>14</v>
      </c>
      <c r="C93" s="7" t="s">
        <v>37</v>
      </c>
      <c r="D93" s="7" t="s">
        <v>19</v>
      </c>
      <c r="E93" s="7"/>
      <c r="F93" s="7"/>
      <c r="G93" s="38">
        <f>G94</f>
        <v>250</v>
      </c>
      <c r="H93" s="38">
        <f>H94</f>
        <v>0</v>
      </c>
      <c r="I93" s="5"/>
    </row>
    <row r="94" spans="1:9" s="13" customFormat="1" ht="45">
      <c r="A94" s="20">
        <v>601</v>
      </c>
      <c r="B94" s="30" t="s">
        <v>109</v>
      </c>
      <c r="C94" s="7" t="s">
        <v>37</v>
      </c>
      <c r="D94" s="7" t="s">
        <v>19</v>
      </c>
      <c r="E94" s="7" t="s">
        <v>143</v>
      </c>
      <c r="F94" s="7"/>
      <c r="G94" s="38">
        <f>G95</f>
        <v>250</v>
      </c>
      <c r="H94" s="38">
        <f>H95</f>
        <v>0</v>
      </c>
      <c r="I94" s="5"/>
    </row>
    <row r="95" spans="1:9" s="13" customFormat="1" ht="45">
      <c r="A95" s="20">
        <v>601</v>
      </c>
      <c r="B95" s="16" t="s">
        <v>56</v>
      </c>
      <c r="C95" s="7" t="s">
        <v>37</v>
      </c>
      <c r="D95" s="7" t="s">
        <v>19</v>
      </c>
      <c r="E95" s="7" t="s">
        <v>143</v>
      </c>
      <c r="F95" s="7" t="s">
        <v>55</v>
      </c>
      <c r="G95" s="38">
        <v>250</v>
      </c>
      <c r="H95" s="39">
        <v>0</v>
      </c>
      <c r="I95" s="5"/>
    </row>
    <row r="96" spans="1:9" s="13" customFormat="1" ht="15">
      <c r="A96" s="20">
        <v>601</v>
      </c>
      <c r="B96" s="9" t="s">
        <v>110</v>
      </c>
      <c r="C96" s="7" t="s">
        <v>37</v>
      </c>
      <c r="D96" s="7" t="s">
        <v>37</v>
      </c>
      <c r="E96" s="7"/>
      <c r="F96" s="7"/>
      <c r="G96" s="38">
        <f>G97+G99</f>
        <v>1525.4854</v>
      </c>
      <c r="H96" s="38">
        <f>H97+H99</f>
        <v>0</v>
      </c>
      <c r="I96" s="5"/>
    </row>
    <row r="97" spans="1:9" s="13" customFormat="1" ht="75">
      <c r="A97" s="20">
        <v>601</v>
      </c>
      <c r="B97" s="9" t="s">
        <v>111</v>
      </c>
      <c r="C97" s="7" t="s">
        <v>37</v>
      </c>
      <c r="D97" s="7" t="s">
        <v>37</v>
      </c>
      <c r="E97" s="7" t="s">
        <v>144</v>
      </c>
      <c r="F97" s="7"/>
      <c r="G97" s="38">
        <f>G98</f>
        <v>1145.4854</v>
      </c>
      <c r="H97" s="38">
        <f>H98</f>
        <v>0</v>
      </c>
      <c r="I97" s="5"/>
    </row>
    <row r="98" spans="1:9" s="13" customFormat="1" ht="15">
      <c r="A98" s="20">
        <v>601</v>
      </c>
      <c r="B98" s="9" t="s">
        <v>61</v>
      </c>
      <c r="C98" s="7" t="s">
        <v>37</v>
      </c>
      <c r="D98" s="7" t="s">
        <v>37</v>
      </c>
      <c r="E98" s="7" t="s">
        <v>144</v>
      </c>
      <c r="F98" s="7" t="s">
        <v>59</v>
      </c>
      <c r="G98" s="38">
        <f>1145.4854</f>
        <v>1145.4854</v>
      </c>
      <c r="H98" s="38">
        <v>0</v>
      </c>
      <c r="I98" s="5"/>
    </row>
    <row r="99" spans="1:9" s="13" customFormat="1" ht="30">
      <c r="A99" s="20">
        <v>601</v>
      </c>
      <c r="B99" s="9" t="s">
        <v>112</v>
      </c>
      <c r="C99" s="7" t="s">
        <v>37</v>
      </c>
      <c r="D99" s="7" t="s">
        <v>37</v>
      </c>
      <c r="E99" s="7" t="s">
        <v>145</v>
      </c>
      <c r="F99" s="7"/>
      <c r="G99" s="38">
        <f>G100+G101</f>
        <v>380</v>
      </c>
      <c r="H99" s="38">
        <f>H100+H101</f>
        <v>0</v>
      </c>
      <c r="I99" s="5"/>
    </row>
    <row r="100" spans="1:9" s="13" customFormat="1" ht="15">
      <c r="A100" s="20">
        <v>601</v>
      </c>
      <c r="B100" s="9" t="s">
        <v>61</v>
      </c>
      <c r="C100" s="7" t="s">
        <v>37</v>
      </c>
      <c r="D100" s="7" t="s">
        <v>37</v>
      </c>
      <c r="E100" s="7" t="s">
        <v>145</v>
      </c>
      <c r="F100" s="7" t="s">
        <v>59</v>
      </c>
      <c r="G100" s="38">
        <f>80</f>
        <v>80</v>
      </c>
      <c r="H100" s="38">
        <v>0</v>
      </c>
      <c r="I100" s="10"/>
    </row>
    <row r="101" spans="1:9" s="13" customFormat="1" ht="15">
      <c r="A101" s="20">
        <v>601</v>
      </c>
      <c r="B101" s="9" t="s">
        <v>62</v>
      </c>
      <c r="C101" s="7" t="s">
        <v>37</v>
      </c>
      <c r="D101" s="7" t="s">
        <v>37</v>
      </c>
      <c r="E101" s="7" t="s">
        <v>145</v>
      </c>
      <c r="F101" s="7" t="s">
        <v>60</v>
      </c>
      <c r="G101" s="38">
        <v>300</v>
      </c>
      <c r="H101" s="38">
        <v>0</v>
      </c>
      <c r="I101" s="5"/>
    </row>
    <row r="102" spans="1:9" s="13" customFormat="1" ht="15">
      <c r="A102" s="20">
        <v>601</v>
      </c>
      <c r="B102" s="33" t="s">
        <v>80</v>
      </c>
      <c r="C102" s="7" t="s">
        <v>37</v>
      </c>
      <c r="D102" s="7" t="s">
        <v>36</v>
      </c>
      <c r="E102" s="7"/>
      <c r="F102" s="7"/>
      <c r="G102" s="38">
        <f>G103</f>
        <v>840.92664</v>
      </c>
      <c r="H102" s="38">
        <f>H103</f>
        <v>0</v>
      </c>
      <c r="I102" s="5"/>
    </row>
    <row r="103" spans="1:9" s="13" customFormat="1" ht="90">
      <c r="A103" s="20">
        <v>601</v>
      </c>
      <c r="B103" s="9" t="s">
        <v>113</v>
      </c>
      <c r="C103" s="7" t="s">
        <v>37</v>
      </c>
      <c r="D103" s="7" t="s">
        <v>36</v>
      </c>
      <c r="E103" s="7" t="s">
        <v>134</v>
      </c>
      <c r="F103" s="7"/>
      <c r="G103" s="38">
        <f>G104</f>
        <v>840.92664</v>
      </c>
      <c r="H103" s="38">
        <f>H104</f>
        <v>0</v>
      </c>
      <c r="I103" s="5"/>
    </row>
    <row r="104" spans="1:9" ht="15">
      <c r="A104" s="20">
        <v>601</v>
      </c>
      <c r="B104" s="9" t="s">
        <v>62</v>
      </c>
      <c r="C104" s="7" t="s">
        <v>37</v>
      </c>
      <c r="D104" s="7" t="s">
        <v>36</v>
      </c>
      <c r="E104" s="7" t="s">
        <v>134</v>
      </c>
      <c r="F104" s="7" t="s">
        <v>60</v>
      </c>
      <c r="G104" s="38">
        <v>840.92664</v>
      </c>
      <c r="H104" s="38">
        <v>0</v>
      </c>
      <c r="I104" s="5"/>
    </row>
    <row r="105" spans="1:9" ht="15">
      <c r="A105" s="20">
        <v>601</v>
      </c>
      <c r="B105" s="16" t="s">
        <v>171</v>
      </c>
      <c r="C105" s="7" t="s">
        <v>38</v>
      </c>
      <c r="D105" s="7" t="s">
        <v>21</v>
      </c>
      <c r="E105" s="7"/>
      <c r="F105" s="7"/>
      <c r="G105" s="38">
        <f>G106</f>
        <v>2311.24656</v>
      </c>
      <c r="H105" s="38">
        <f>H106</f>
        <v>0</v>
      </c>
      <c r="I105" s="5"/>
    </row>
    <row r="106" spans="1:9" ht="90">
      <c r="A106" s="20">
        <v>601</v>
      </c>
      <c r="B106" s="16" t="s">
        <v>169</v>
      </c>
      <c r="C106" s="7" t="s">
        <v>38</v>
      </c>
      <c r="D106" s="7" t="s">
        <v>21</v>
      </c>
      <c r="E106" s="7" t="s">
        <v>167</v>
      </c>
      <c r="F106" s="7"/>
      <c r="G106" s="38">
        <f>G107</f>
        <v>2311.24656</v>
      </c>
      <c r="H106" s="38">
        <f>H107</f>
        <v>0</v>
      </c>
      <c r="I106" s="5"/>
    </row>
    <row r="107" spans="1:9" ht="45">
      <c r="A107" s="20">
        <v>601</v>
      </c>
      <c r="B107" s="16" t="s">
        <v>56</v>
      </c>
      <c r="C107" s="7" t="s">
        <v>38</v>
      </c>
      <c r="D107" s="7" t="s">
        <v>21</v>
      </c>
      <c r="E107" s="7" t="s">
        <v>167</v>
      </c>
      <c r="F107" s="7" t="s">
        <v>55</v>
      </c>
      <c r="G107" s="38">
        <v>2311.24656</v>
      </c>
      <c r="H107" s="38">
        <v>0</v>
      </c>
      <c r="I107" s="5"/>
    </row>
    <row r="108" spans="1:9" ht="38.25">
      <c r="A108" s="20">
        <v>601</v>
      </c>
      <c r="B108" s="16" t="s">
        <v>89</v>
      </c>
      <c r="C108" s="7" t="s">
        <v>38</v>
      </c>
      <c r="D108" s="7" t="s">
        <v>22</v>
      </c>
      <c r="E108" s="7"/>
      <c r="F108" s="7"/>
      <c r="G108" s="38">
        <f>G109</f>
        <v>158</v>
      </c>
      <c r="H108" s="38">
        <f>H109</f>
        <v>0</v>
      </c>
      <c r="I108" s="10" t="s">
        <v>42</v>
      </c>
    </row>
    <row r="109" spans="1:9" s="13" customFormat="1" ht="75">
      <c r="A109" s="20">
        <v>601</v>
      </c>
      <c r="B109" s="9" t="s">
        <v>111</v>
      </c>
      <c r="C109" s="7" t="s">
        <v>38</v>
      </c>
      <c r="D109" s="7" t="s">
        <v>22</v>
      </c>
      <c r="E109" s="7" t="s">
        <v>144</v>
      </c>
      <c r="F109" s="7"/>
      <c r="G109" s="38">
        <f>G110</f>
        <v>158</v>
      </c>
      <c r="H109" s="38">
        <f>H110</f>
        <v>0</v>
      </c>
      <c r="I109" s="5"/>
    </row>
    <row r="110" spans="1:9" s="13" customFormat="1" ht="15">
      <c r="A110" s="20">
        <v>601</v>
      </c>
      <c r="B110" s="9" t="s">
        <v>61</v>
      </c>
      <c r="C110" s="7" t="s">
        <v>38</v>
      </c>
      <c r="D110" s="7" t="s">
        <v>22</v>
      </c>
      <c r="E110" s="7" t="s">
        <v>144</v>
      </c>
      <c r="F110" s="7" t="s">
        <v>59</v>
      </c>
      <c r="G110" s="38">
        <f>103+55</f>
        <v>158</v>
      </c>
      <c r="H110" s="38">
        <v>0</v>
      </c>
      <c r="I110" s="5"/>
    </row>
    <row r="111" spans="1:9" s="13" customFormat="1" ht="15">
      <c r="A111" s="20">
        <v>601</v>
      </c>
      <c r="B111" s="16" t="s">
        <v>9</v>
      </c>
      <c r="C111" s="7">
        <v>10</v>
      </c>
      <c r="D111" s="7" t="s">
        <v>24</v>
      </c>
      <c r="E111" s="7"/>
      <c r="F111" s="7"/>
      <c r="G111" s="38">
        <f>G112+G116+G114</f>
        <v>2039.86476</v>
      </c>
      <c r="H111" s="38">
        <f>H112+H116+H114</f>
        <v>0</v>
      </c>
      <c r="I111" s="5"/>
    </row>
    <row r="112" spans="1:9" ht="45">
      <c r="A112" s="20">
        <v>601</v>
      </c>
      <c r="B112" s="16" t="s">
        <v>114</v>
      </c>
      <c r="C112" s="7" t="s">
        <v>23</v>
      </c>
      <c r="D112" s="7" t="s">
        <v>24</v>
      </c>
      <c r="E112" s="7" t="s">
        <v>146</v>
      </c>
      <c r="F112" s="7"/>
      <c r="G112" s="38">
        <f>G113</f>
        <v>300</v>
      </c>
      <c r="H112" s="38">
        <f>H113</f>
        <v>0</v>
      </c>
      <c r="I112" s="5"/>
    </row>
    <row r="113" spans="1:9" ht="30">
      <c r="A113" s="20">
        <v>601</v>
      </c>
      <c r="B113" s="9" t="s">
        <v>73</v>
      </c>
      <c r="C113" s="7" t="s">
        <v>23</v>
      </c>
      <c r="D113" s="7" t="s">
        <v>24</v>
      </c>
      <c r="E113" s="7" t="s">
        <v>146</v>
      </c>
      <c r="F113" s="7" t="s">
        <v>72</v>
      </c>
      <c r="G113" s="38">
        <v>300</v>
      </c>
      <c r="H113" s="38">
        <v>0</v>
      </c>
      <c r="I113" s="10"/>
    </row>
    <row r="114" spans="1:9" ht="60">
      <c r="A114" s="20">
        <v>601</v>
      </c>
      <c r="B114" s="9" t="s">
        <v>107</v>
      </c>
      <c r="C114" s="7" t="s">
        <v>23</v>
      </c>
      <c r="D114" s="7" t="s">
        <v>24</v>
      </c>
      <c r="E114" s="7" t="s">
        <v>141</v>
      </c>
      <c r="F114" s="7"/>
      <c r="G114" s="38">
        <f>G115</f>
        <v>339.86476</v>
      </c>
      <c r="H114" s="38">
        <f>H115</f>
        <v>0</v>
      </c>
      <c r="I114" s="10"/>
    </row>
    <row r="115" spans="1:9" ht="45">
      <c r="A115" s="20">
        <v>601</v>
      </c>
      <c r="B115" s="16" t="s">
        <v>56</v>
      </c>
      <c r="C115" s="7" t="s">
        <v>23</v>
      </c>
      <c r="D115" s="7" t="s">
        <v>24</v>
      </c>
      <c r="E115" s="7" t="s">
        <v>141</v>
      </c>
      <c r="F115" s="7" t="s">
        <v>55</v>
      </c>
      <c r="G115" s="38">
        <v>339.86476</v>
      </c>
      <c r="H115" s="38">
        <v>0</v>
      </c>
      <c r="I115" s="10"/>
    </row>
    <row r="116" spans="1:9" ht="45">
      <c r="A116" s="20">
        <v>601</v>
      </c>
      <c r="B116" s="16" t="s">
        <v>115</v>
      </c>
      <c r="C116" s="7">
        <v>10</v>
      </c>
      <c r="D116" s="7" t="s">
        <v>24</v>
      </c>
      <c r="E116" s="7" t="s">
        <v>147</v>
      </c>
      <c r="F116" s="7"/>
      <c r="G116" s="38">
        <f>G117</f>
        <v>1400</v>
      </c>
      <c r="H116" s="38">
        <f>H117</f>
        <v>0</v>
      </c>
      <c r="I116" s="5"/>
    </row>
    <row r="117" spans="1:9" ht="38.25">
      <c r="A117" s="20">
        <v>601</v>
      </c>
      <c r="B117" s="9" t="s">
        <v>73</v>
      </c>
      <c r="C117" s="7" t="s">
        <v>23</v>
      </c>
      <c r="D117" s="7" t="s">
        <v>24</v>
      </c>
      <c r="E117" s="7" t="s">
        <v>147</v>
      </c>
      <c r="F117" s="7" t="s">
        <v>72</v>
      </c>
      <c r="G117" s="38">
        <v>1400</v>
      </c>
      <c r="H117" s="40">
        <v>0</v>
      </c>
      <c r="I117" s="10" t="s">
        <v>42</v>
      </c>
    </row>
    <row r="118" spans="1:9" ht="75">
      <c r="A118" s="20">
        <v>601</v>
      </c>
      <c r="B118" s="16" t="s">
        <v>98</v>
      </c>
      <c r="C118" s="7" t="s">
        <v>21</v>
      </c>
      <c r="D118" s="7" t="s">
        <v>22</v>
      </c>
      <c r="E118" s="7" t="s">
        <v>132</v>
      </c>
      <c r="F118" s="7"/>
      <c r="G118" s="38">
        <f>G119</f>
        <v>714</v>
      </c>
      <c r="H118" s="38">
        <f>H119</f>
        <v>714</v>
      </c>
      <c r="I118" s="10"/>
    </row>
    <row r="119" spans="1:9" ht="30">
      <c r="A119" s="20">
        <v>601</v>
      </c>
      <c r="B119" s="16" t="s">
        <v>71</v>
      </c>
      <c r="C119" s="7" t="s">
        <v>21</v>
      </c>
      <c r="D119" s="7" t="s">
        <v>22</v>
      </c>
      <c r="E119" s="7" t="s">
        <v>132</v>
      </c>
      <c r="F119" s="7" t="s">
        <v>70</v>
      </c>
      <c r="G119" s="38">
        <v>714</v>
      </c>
      <c r="H119" s="38">
        <v>714</v>
      </c>
      <c r="I119" s="10" t="s">
        <v>43</v>
      </c>
    </row>
    <row r="120" spans="1:9" ht="21" customHeight="1">
      <c r="A120" s="20">
        <v>601</v>
      </c>
      <c r="B120" s="16" t="s">
        <v>10</v>
      </c>
      <c r="C120" s="7">
        <v>10</v>
      </c>
      <c r="D120" s="7" t="s">
        <v>34</v>
      </c>
      <c r="E120" s="7"/>
      <c r="F120" s="7"/>
      <c r="G120" s="38">
        <f>G121+G126+G123</f>
        <v>1674.6517000000001</v>
      </c>
      <c r="H120" s="38">
        <f>H121+H126+H123</f>
        <v>541.684</v>
      </c>
      <c r="I120" s="10" t="s">
        <v>44</v>
      </c>
    </row>
    <row r="121" spans="1:9" s="13" customFormat="1" ht="30.75">
      <c r="A121" s="20">
        <v>601</v>
      </c>
      <c r="B121" s="16" t="s">
        <v>112</v>
      </c>
      <c r="C121" s="7" t="s">
        <v>23</v>
      </c>
      <c r="D121" s="7" t="s">
        <v>34</v>
      </c>
      <c r="E121" s="7" t="s">
        <v>145</v>
      </c>
      <c r="F121" s="7"/>
      <c r="G121" s="38">
        <f>G122</f>
        <v>700</v>
      </c>
      <c r="H121" s="38">
        <f>H122</f>
        <v>0</v>
      </c>
      <c r="I121" s="8" t="e">
        <f>I122+I124</f>
        <v>#VALUE!</v>
      </c>
    </row>
    <row r="122" spans="1:9" s="13" customFormat="1" ht="21.75" customHeight="1">
      <c r="A122" s="20">
        <v>601</v>
      </c>
      <c r="B122" s="9" t="s">
        <v>62</v>
      </c>
      <c r="C122" s="7" t="s">
        <v>23</v>
      </c>
      <c r="D122" s="7" t="s">
        <v>34</v>
      </c>
      <c r="E122" s="7" t="s">
        <v>145</v>
      </c>
      <c r="F122" s="7" t="s">
        <v>60</v>
      </c>
      <c r="G122" s="38">
        <v>700</v>
      </c>
      <c r="H122" s="38">
        <v>0</v>
      </c>
      <c r="I122" s="5"/>
    </row>
    <row r="123" spans="1:9" ht="45">
      <c r="A123" s="20">
        <v>601</v>
      </c>
      <c r="B123" s="9" t="s">
        <v>93</v>
      </c>
      <c r="C123" s="7" t="s">
        <v>23</v>
      </c>
      <c r="D123" s="7" t="s">
        <v>34</v>
      </c>
      <c r="E123" s="7" t="s">
        <v>132</v>
      </c>
      <c r="F123" s="7"/>
      <c r="G123" s="38">
        <f>G124+G125</f>
        <v>541.684</v>
      </c>
      <c r="H123" s="38">
        <f>H124+H125</f>
        <v>541.684</v>
      </c>
      <c r="I123" s="5"/>
    </row>
    <row r="124" spans="1:9" ht="38.25">
      <c r="A124" s="20">
        <v>601</v>
      </c>
      <c r="B124" s="9" t="s">
        <v>103</v>
      </c>
      <c r="C124" s="7" t="s">
        <v>23</v>
      </c>
      <c r="D124" s="7" t="s">
        <v>34</v>
      </c>
      <c r="E124" s="7" t="s">
        <v>132</v>
      </c>
      <c r="F124" s="7" t="s">
        <v>53</v>
      </c>
      <c r="G124" s="38">
        <f>296.618+89.578+50.76+15.32952</f>
        <v>452.28552</v>
      </c>
      <c r="H124" s="38">
        <f>296.618+89.578+50.76+15.32952</f>
        <v>452.28552</v>
      </c>
      <c r="I124" s="10" t="s">
        <v>42</v>
      </c>
    </row>
    <row r="125" spans="1:9" ht="45">
      <c r="A125" s="20">
        <v>601</v>
      </c>
      <c r="B125" s="9" t="s">
        <v>88</v>
      </c>
      <c r="C125" s="7" t="s">
        <v>23</v>
      </c>
      <c r="D125" s="7" t="s">
        <v>34</v>
      </c>
      <c r="E125" s="7" t="s">
        <v>132</v>
      </c>
      <c r="F125" s="7" t="s">
        <v>55</v>
      </c>
      <c r="G125" s="38">
        <f>26.232+50.518+12.64848</f>
        <v>89.39848</v>
      </c>
      <c r="H125" s="38">
        <f>26.232+50.518+12.64848</f>
        <v>89.39848</v>
      </c>
      <c r="I125" s="10"/>
    </row>
    <row r="126" spans="1:9" s="13" customFormat="1" ht="45">
      <c r="A126" s="20">
        <v>601</v>
      </c>
      <c r="B126" s="16" t="s">
        <v>116</v>
      </c>
      <c r="C126" s="7" t="s">
        <v>23</v>
      </c>
      <c r="D126" s="7" t="s">
        <v>34</v>
      </c>
      <c r="E126" s="7" t="s">
        <v>148</v>
      </c>
      <c r="F126" s="7"/>
      <c r="G126" s="38">
        <f>G127+G128</f>
        <v>432.96770000000004</v>
      </c>
      <c r="H126" s="38">
        <f>H127+H128</f>
        <v>0</v>
      </c>
      <c r="I126" s="5"/>
    </row>
    <row r="127" spans="1:9" s="13" customFormat="1" ht="34.5" customHeight="1">
      <c r="A127" s="20">
        <v>601</v>
      </c>
      <c r="B127" s="16" t="s">
        <v>103</v>
      </c>
      <c r="C127" s="7" t="s">
        <v>23</v>
      </c>
      <c r="D127" s="7" t="s">
        <v>34</v>
      </c>
      <c r="E127" s="7" t="s">
        <v>148</v>
      </c>
      <c r="F127" s="7" t="s">
        <v>53</v>
      </c>
      <c r="G127" s="38">
        <f>50.052+15.1157</f>
        <v>65.1677</v>
      </c>
      <c r="H127" s="38">
        <v>0</v>
      </c>
      <c r="I127" s="5"/>
    </row>
    <row r="128" spans="1:9" s="13" customFormat="1" ht="45">
      <c r="A128" s="20">
        <v>601</v>
      </c>
      <c r="B128" s="16" t="s">
        <v>56</v>
      </c>
      <c r="C128" s="7">
        <v>10</v>
      </c>
      <c r="D128" s="7" t="s">
        <v>34</v>
      </c>
      <c r="E128" s="7" t="s">
        <v>148</v>
      </c>
      <c r="F128" s="7" t="s">
        <v>55</v>
      </c>
      <c r="G128" s="38">
        <v>367.8</v>
      </c>
      <c r="H128" s="39">
        <v>0</v>
      </c>
      <c r="I128" s="5"/>
    </row>
    <row r="129" spans="1:9" s="13" customFormat="1" ht="21.75" customHeight="1">
      <c r="A129" s="20">
        <v>601</v>
      </c>
      <c r="B129" s="16" t="s">
        <v>32</v>
      </c>
      <c r="C129" s="7">
        <v>11</v>
      </c>
      <c r="D129" s="7" t="s">
        <v>21</v>
      </c>
      <c r="E129" s="7"/>
      <c r="F129" s="7"/>
      <c r="G129" s="38">
        <f>G130</f>
        <v>28654.98121</v>
      </c>
      <c r="H129" s="38">
        <f>H130</f>
        <v>0</v>
      </c>
      <c r="I129" s="5"/>
    </row>
    <row r="130" spans="1:9" ht="45">
      <c r="A130" s="20">
        <v>601</v>
      </c>
      <c r="B130" s="16" t="s">
        <v>117</v>
      </c>
      <c r="C130" s="7" t="s">
        <v>51</v>
      </c>
      <c r="D130" s="7" t="s">
        <v>21</v>
      </c>
      <c r="E130" s="7" t="s">
        <v>149</v>
      </c>
      <c r="F130" s="7"/>
      <c r="G130" s="38">
        <f>G131</f>
        <v>28654.98121</v>
      </c>
      <c r="H130" s="38">
        <f>H131</f>
        <v>0</v>
      </c>
      <c r="I130" s="5"/>
    </row>
    <row r="131" spans="1:9" ht="20.25" customHeight="1">
      <c r="A131" s="20">
        <v>601</v>
      </c>
      <c r="B131" s="16" t="s">
        <v>62</v>
      </c>
      <c r="C131" s="7" t="s">
        <v>51</v>
      </c>
      <c r="D131" s="7" t="s">
        <v>21</v>
      </c>
      <c r="E131" s="7" t="s">
        <v>149</v>
      </c>
      <c r="F131" s="7" t="s">
        <v>60</v>
      </c>
      <c r="G131" s="38">
        <f>2150+2450+24054.98121</f>
        <v>28654.98121</v>
      </c>
      <c r="H131" s="38">
        <v>0</v>
      </c>
      <c r="I131" s="5"/>
    </row>
    <row r="132" spans="1:9" s="13" customFormat="1" ht="47.25">
      <c r="A132" s="19">
        <v>603</v>
      </c>
      <c r="B132" s="12" t="s">
        <v>92</v>
      </c>
      <c r="C132" s="7"/>
      <c r="D132" s="7"/>
      <c r="E132" s="7"/>
      <c r="F132" s="7"/>
      <c r="G132" s="8">
        <f aca="true" t="shared" si="0" ref="G132:H134">G133</f>
        <v>630.98121</v>
      </c>
      <c r="H132" s="8">
        <f t="shared" si="0"/>
        <v>0</v>
      </c>
      <c r="I132" s="10"/>
    </row>
    <row r="133" spans="1:9" s="13" customFormat="1" ht="45">
      <c r="A133" s="31">
        <v>603</v>
      </c>
      <c r="B133" s="9" t="s">
        <v>33</v>
      </c>
      <c r="C133" s="7" t="s">
        <v>21</v>
      </c>
      <c r="D133" s="7" t="s">
        <v>34</v>
      </c>
      <c r="E133" s="7"/>
      <c r="F133" s="7"/>
      <c r="G133" s="38">
        <f t="shared" si="0"/>
        <v>630.98121</v>
      </c>
      <c r="H133" s="38">
        <f t="shared" si="0"/>
        <v>0</v>
      </c>
      <c r="I133" s="10"/>
    </row>
    <row r="134" spans="1:9" s="13" customFormat="1" ht="60">
      <c r="A134" s="31">
        <v>603</v>
      </c>
      <c r="B134" s="9" t="s">
        <v>123</v>
      </c>
      <c r="C134" s="7" t="s">
        <v>21</v>
      </c>
      <c r="D134" s="7" t="s">
        <v>34</v>
      </c>
      <c r="E134" s="7" t="s">
        <v>156</v>
      </c>
      <c r="F134" s="7"/>
      <c r="G134" s="38">
        <f t="shared" si="0"/>
        <v>630.98121</v>
      </c>
      <c r="H134" s="38">
        <f t="shared" si="0"/>
        <v>0</v>
      </c>
      <c r="I134" s="10"/>
    </row>
    <row r="135" spans="1:9" s="13" customFormat="1" ht="45">
      <c r="A135" s="31">
        <v>603</v>
      </c>
      <c r="B135" s="9" t="s">
        <v>124</v>
      </c>
      <c r="C135" s="7" t="s">
        <v>21</v>
      </c>
      <c r="D135" s="7" t="s">
        <v>34</v>
      </c>
      <c r="E135" s="7" t="s">
        <v>157</v>
      </c>
      <c r="F135" s="7"/>
      <c r="G135" s="38">
        <f>G136+G137</f>
        <v>630.98121</v>
      </c>
      <c r="H135" s="38">
        <f>H136+H137</f>
        <v>0</v>
      </c>
      <c r="I135" s="10"/>
    </row>
    <row r="136" spans="1:9" s="13" customFormat="1" ht="30">
      <c r="A136" s="31">
        <v>603</v>
      </c>
      <c r="B136" s="9" t="s">
        <v>54</v>
      </c>
      <c r="C136" s="7" t="s">
        <v>21</v>
      </c>
      <c r="D136" s="7" t="s">
        <v>34</v>
      </c>
      <c r="E136" s="7" t="s">
        <v>157</v>
      </c>
      <c r="F136" s="7" t="s">
        <v>53</v>
      </c>
      <c r="G136" s="38">
        <f>469.2636+141.71761</f>
        <v>610.98121</v>
      </c>
      <c r="H136" s="39">
        <v>0</v>
      </c>
      <c r="I136" s="10"/>
    </row>
    <row r="137" spans="1:9" s="13" customFormat="1" ht="45">
      <c r="A137" s="31">
        <v>603</v>
      </c>
      <c r="B137" s="9" t="s">
        <v>56</v>
      </c>
      <c r="C137" s="7" t="s">
        <v>21</v>
      </c>
      <c r="D137" s="7" t="s">
        <v>34</v>
      </c>
      <c r="E137" s="7" t="s">
        <v>157</v>
      </c>
      <c r="F137" s="7" t="s">
        <v>55</v>
      </c>
      <c r="G137" s="38">
        <f>5+15</f>
        <v>20</v>
      </c>
      <c r="H137" s="39">
        <v>0</v>
      </c>
      <c r="I137" s="10"/>
    </row>
    <row r="138" spans="1:9" s="13" customFormat="1" ht="31.5">
      <c r="A138" s="43">
        <v>608</v>
      </c>
      <c r="B138" s="12" t="s">
        <v>170</v>
      </c>
      <c r="C138" s="7"/>
      <c r="D138" s="7"/>
      <c r="E138" s="7"/>
      <c r="F138" s="7"/>
      <c r="G138" s="8">
        <f>G139+G142</f>
        <v>7927.5716</v>
      </c>
      <c r="H138" s="8">
        <f>H139+H142</f>
        <v>0</v>
      </c>
      <c r="I138" s="10"/>
    </row>
    <row r="139" spans="1:9" s="13" customFormat="1" ht="15">
      <c r="A139" s="42">
        <v>608</v>
      </c>
      <c r="B139" s="16" t="s">
        <v>5</v>
      </c>
      <c r="C139" s="7" t="s">
        <v>21</v>
      </c>
      <c r="D139" s="7" t="s">
        <v>22</v>
      </c>
      <c r="E139" s="7"/>
      <c r="F139" s="7"/>
      <c r="G139" s="38">
        <f>G140</f>
        <v>5228.5716</v>
      </c>
      <c r="H139" s="38">
        <f>H140</f>
        <v>0</v>
      </c>
      <c r="I139" s="5"/>
    </row>
    <row r="140" spans="1:8" ht="75">
      <c r="A140" s="44">
        <v>608</v>
      </c>
      <c r="B140" s="9" t="s">
        <v>98</v>
      </c>
      <c r="C140" s="7" t="s">
        <v>21</v>
      </c>
      <c r="D140" s="7" t="s">
        <v>22</v>
      </c>
      <c r="E140" s="7" t="s">
        <v>132</v>
      </c>
      <c r="F140" s="7"/>
      <c r="G140" s="38">
        <f>G141</f>
        <v>5228.5716</v>
      </c>
      <c r="H140" s="38">
        <f>H141</f>
        <v>0</v>
      </c>
    </row>
    <row r="141" spans="1:8" ht="30">
      <c r="A141" s="44">
        <v>608</v>
      </c>
      <c r="B141" s="16" t="s">
        <v>54</v>
      </c>
      <c r="C141" s="7" t="s">
        <v>21</v>
      </c>
      <c r="D141" s="7" t="s">
        <v>22</v>
      </c>
      <c r="E141" s="7" t="s">
        <v>132</v>
      </c>
      <c r="F141" s="7" t="s">
        <v>53</v>
      </c>
      <c r="G141" s="38">
        <f>4015.8+1212.7716</f>
        <v>5228.5716</v>
      </c>
      <c r="H141" s="39">
        <v>0</v>
      </c>
    </row>
    <row r="142" spans="1:8" ht="15">
      <c r="A142" s="44">
        <v>608</v>
      </c>
      <c r="B142" s="30" t="s">
        <v>6</v>
      </c>
      <c r="C142" s="7" t="s">
        <v>21</v>
      </c>
      <c r="D142" s="7" t="s">
        <v>45</v>
      </c>
      <c r="E142" s="7"/>
      <c r="F142" s="7"/>
      <c r="G142" s="38">
        <f>G143</f>
        <v>2699</v>
      </c>
      <c r="H142" s="38">
        <f>H143</f>
        <v>0</v>
      </c>
    </row>
    <row r="143" spans="1:8" ht="75">
      <c r="A143" s="44">
        <v>608</v>
      </c>
      <c r="B143" s="9" t="s">
        <v>98</v>
      </c>
      <c r="C143" s="7" t="s">
        <v>21</v>
      </c>
      <c r="D143" s="7">
        <v>13</v>
      </c>
      <c r="E143" s="7" t="s">
        <v>132</v>
      </c>
      <c r="F143" s="7"/>
      <c r="G143" s="38">
        <f>G144</f>
        <v>2699</v>
      </c>
      <c r="H143" s="38">
        <f>H144+H181</f>
        <v>0</v>
      </c>
    </row>
    <row r="144" spans="1:8" ht="45">
      <c r="A144" s="44">
        <v>608</v>
      </c>
      <c r="B144" s="16" t="s">
        <v>56</v>
      </c>
      <c r="C144" s="7" t="s">
        <v>21</v>
      </c>
      <c r="D144" s="7">
        <v>13</v>
      </c>
      <c r="E144" s="7" t="s">
        <v>132</v>
      </c>
      <c r="F144" s="7" t="s">
        <v>55</v>
      </c>
      <c r="G144" s="38">
        <v>2699</v>
      </c>
      <c r="H144" s="39">
        <v>0</v>
      </c>
    </row>
    <row r="145" spans="1:8" ht="31.5">
      <c r="A145" s="19">
        <v>631</v>
      </c>
      <c r="B145" s="12" t="s">
        <v>82</v>
      </c>
      <c r="C145" s="7"/>
      <c r="D145" s="7"/>
      <c r="E145" s="7"/>
      <c r="F145" s="7"/>
      <c r="G145" s="8">
        <f>G146+G153+G157+G150</f>
        <v>67335.97096</v>
      </c>
      <c r="H145" s="8">
        <f>H146+H153+H157+H150</f>
        <v>16600</v>
      </c>
    </row>
    <row r="146" spans="1:8" ht="45">
      <c r="A146" s="31">
        <v>631</v>
      </c>
      <c r="B146" s="9" t="s">
        <v>27</v>
      </c>
      <c r="C146" s="7" t="s">
        <v>24</v>
      </c>
      <c r="D146" s="7" t="s">
        <v>36</v>
      </c>
      <c r="E146" s="7"/>
      <c r="F146" s="7"/>
      <c r="G146" s="38">
        <f>G147</f>
        <v>110.0544</v>
      </c>
      <c r="H146" s="38">
        <f>H147</f>
        <v>0</v>
      </c>
    </row>
    <row r="147" spans="1:8" ht="60">
      <c r="A147" s="31">
        <v>631</v>
      </c>
      <c r="B147" s="9" t="s">
        <v>173</v>
      </c>
      <c r="C147" s="7" t="s">
        <v>24</v>
      </c>
      <c r="D147" s="7" t="s">
        <v>36</v>
      </c>
      <c r="E147" s="7" t="s">
        <v>172</v>
      </c>
      <c r="F147" s="7"/>
      <c r="G147" s="38">
        <f>G148+G149</f>
        <v>110.0544</v>
      </c>
      <c r="H147" s="38">
        <f>H148+H149</f>
        <v>0</v>
      </c>
    </row>
    <row r="148" spans="1:8" ht="15">
      <c r="A148" s="31">
        <v>631</v>
      </c>
      <c r="B148" s="9" t="s">
        <v>61</v>
      </c>
      <c r="C148" s="7" t="s">
        <v>24</v>
      </c>
      <c r="D148" s="7" t="s">
        <v>36</v>
      </c>
      <c r="E148" s="7" t="s">
        <v>172</v>
      </c>
      <c r="F148" s="7" t="s">
        <v>59</v>
      </c>
      <c r="G148" s="38">
        <v>19.8912</v>
      </c>
      <c r="H148" s="38">
        <v>0</v>
      </c>
    </row>
    <row r="149" spans="1:8" ht="15">
      <c r="A149" s="44">
        <v>631</v>
      </c>
      <c r="B149" s="9" t="s">
        <v>62</v>
      </c>
      <c r="C149" s="7" t="s">
        <v>24</v>
      </c>
      <c r="D149" s="7" t="s">
        <v>36</v>
      </c>
      <c r="E149" s="7" t="s">
        <v>172</v>
      </c>
      <c r="F149" s="7" t="s">
        <v>60</v>
      </c>
      <c r="G149" s="38">
        <v>90.1632</v>
      </c>
      <c r="H149" s="38">
        <v>0</v>
      </c>
    </row>
    <row r="150" spans="1:8" ht="15">
      <c r="A150" s="44">
        <v>631</v>
      </c>
      <c r="B150" s="9" t="s">
        <v>13</v>
      </c>
      <c r="C150" s="7" t="s">
        <v>37</v>
      </c>
      <c r="D150" s="7" t="s">
        <v>35</v>
      </c>
      <c r="E150" s="7"/>
      <c r="F150" s="7"/>
      <c r="G150" s="38">
        <f>G151</f>
        <v>10756.56607</v>
      </c>
      <c r="H150" s="38">
        <f>H151</f>
        <v>3949</v>
      </c>
    </row>
    <row r="151" spans="1:8" ht="45">
      <c r="A151" s="44">
        <v>631</v>
      </c>
      <c r="B151" s="9" t="s">
        <v>162</v>
      </c>
      <c r="C151" s="7" t="s">
        <v>37</v>
      </c>
      <c r="D151" s="7" t="s">
        <v>35</v>
      </c>
      <c r="E151" s="7" t="s">
        <v>158</v>
      </c>
      <c r="F151" s="7"/>
      <c r="G151" s="38">
        <f>G152</f>
        <v>10756.56607</v>
      </c>
      <c r="H151" s="38">
        <f>H152</f>
        <v>3949</v>
      </c>
    </row>
    <row r="152" spans="1:8" ht="15">
      <c r="A152" s="44">
        <v>631</v>
      </c>
      <c r="B152" s="9" t="s">
        <v>61</v>
      </c>
      <c r="C152" s="7" t="s">
        <v>37</v>
      </c>
      <c r="D152" s="7" t="s">
        <v>35</v>
      </c>
      <c r="E152" s="7" t="s">
        <v>158</v>
      </c>
      <c r="F152" s="7" t="s">
        <v>59</v>
      </c>
      <c r="G152" s="38">
        <f>6807.56607+3949</f>
        <v>10756.56607</v>
      </c>
      <c r="H152" s="38">
        <v>3949</v>
      </c>
    </row>
    <row r="153" spans="1:8" ht="15">
      <c r="A153" s="31">
        <v>631</v>
      </c>
      <c r="B153" s="9" t="s">
        <v>68</v>
      </c>
      <c r="C153" s="7" t="s">
        <v>38</v>
      </c>
      <c r="D153" s="7" t="s">
        <v>21</v>
      </c>
      <c r="E153" s="7" t="s">
        <v>158</v>
      </c>
      <c r="F153" s="7"/>
      <c r="G153" s="38">
        <f>G154</f>
        <v>41987.88369</v>
      </c>
      <c r="H153" s="38">
        <f>H154</f>
        <v>12651</v>
      </c>
    </row>
    <row r="154" spans="1:8" ht="45">
      <c r="A154" s="31">
        <v>631</v>
      </c>
      <c r="B154" s="9" t="s">
        <v>162</v>
      </c>
      <c r="C154" s="7" t="s">
        <v>38</v>
      </c>
      <c r="D154" s="7" t="s">
        <v>21</v>
      </c>
      <c r="E154" s="7" t="s">
        <v>158</v>
      </c>
      <c r="F154" s="7"/>
      <c r="G154" s="38">
        <f>G155+G156</f>
        <v>41987.88369</v>
      </c>
      <c r="H154" s="38">
        <f>H155+H156</f>
        <v>12651</v>
      </c>
    </row>
    <row r="155" spans="1:8" ht="15">
      <c r="A155" s="31">
        <v>631</v>
      </c>
      <c r="B155" s="9" t="s">
        <v>61</v>
      </c>
      <c r="C155" s="7" t="s">
        <v>38</v>
      </c>
      <c r="D155" s="7" t="s">
        <v>21</v>
      </c>
      <c r="E155" s="7" t="s">
        <v>158</v>
      </c>
      <c r="F155" s="7" t="s">
        <v>59</v>
      </c>
      <c r="G155" s="38">
        <f>2205.98513+892.058+6931.83852+4930.647</f>
        <v>14960.52865</v>
      </c>
      <c r="H155" s="38">
        <f>892.058+4930.647</f>
        <v>5822.705</v>
      </c>
    </row>
    <row r="156" spans="1:8" ht="15">
      <c r="A156" s="31">
        <v>631</v>
      </c>
      <c r="B156" s="9" t="s">
        <v>62</v>
      </c>
      <c r="C156" s="7" t="s">
        <v>38</v>
      </c>
      <c r="D156" s="7" t="s">
        <v>21</v>
      </c>
      <c r="E156" s="7" t="s">
        <v>158</v>
      </c>
      <c r="F156" s="7" t="s">
        <v>60</v>
      </c>
      <c r="G156" s="38">
        <f>20199.06004+6828.295</f>
        <v>27027.355040000002</v>
      </c>
      <c r="H156" s="38">
        <v>6828.295</v>
      </c>
    </row>
    <row r="157" spans="1:8" ht="30">
      <c r="A157" s="31">
        <v>631</v>
      </c>
      <c r="B157" s="9" t="s">
        <v>69</v>
      </c>
      <c r="C157" s="7" t="s">
        <v>38</v>
      </c>
      <c r="D157" s="7" t="s">
        <v>22</v>
      </c>
      <c r="E157" s="7"/>
      <c r="F157" s="7"/>
      <c r="G157" s="38">
        <f>G158+G164</f>
        <v>14481.4668</v>
      </c>
      <c r="H157" s="38">
        <f>H158+H164</f>
        <v>0</v>
      </c>
    </row>
    <row r="158" spans="1:8" ht="45">
      <c r="A158" s="31">
        <v>631</v>
      </c>
      <c r="B158" s="9" t="s">
        <v>162</v>
      </c>
      <c r="C158" s="7" t="s">
        <v>38</v>
      </c>
      <c r="D158" s="7" t="s">
        <v>22</v>
      </c>
      <c r="E158" s="7" t="s">
        <v>158</v>
      </c>
      <c r="F158" s="7"/>
      <c r="G158" s="38">
        <f>G159+G160+G161+G162+G163</f>
        <v>13771.4668</v>
      </c>
      <c r="H158" s="38">
        <f>H159+H160+H161+H162+H163</f>
        <v>0</v>
      </c>
    </row>
    <row r="159" spans="1:8" ht="30">
      <c r="A159" s="31">
        <v>631</v>
      </c>
      <c r="B159" s="9" t="s">
        <v>64</v>
      </c>
      <c r="C159" s="7" t="s">
        <v>38</v>
      </c>
      <c r="D159" s="7" t="s">
        <v>22</v>
      </c>
      <c r="E159" s="7" t="s">
        <v>158</v>
      </c>
      <c r="F159" s="7" t="s">
        <v>63</v>
      </c>
      <c r="G159" s="38">
        <f>7379.698+2228.6688</f>
        <v>9608.3668</v>
      </c>
      <c r="H159" s="39">
        <v>0</v>
      </c>
    </row>
    <row r="160" spans="1:8" ht="45">
      <c r="A160" s="31">
        <v>631</v>
      </c>
      <c r="B160" s="9" t="s">
        <v>56</v>
      </c>
      <c r="C160" s="7" t="s">
        <v>38</v>
      </c>
      <c r="D160" s="7" t="s">
        <v>22</v>
      </c>
      <c r="E160" s="7" t="s">
        <v>158</v>
      </c>
      <c r="F160" s="7" t="s">
        <v>55</v>
      </c>
      <c r="G160" s="38">
        <f>257.1+60</f>
        <v>317.1</v>
      </c>
      <c r="H160" s="38">
        <v>0</v>
      </c>
    </row>
    <row r="161" spans="1:8" ht="15">
      <c r="A161" s="31">
        <v>631</v>
      </c>
      <c r="B161" s="9" t="s">
        <v>58</v>
      </c>
      <c r="C161" s="7" t="s">
        <v>38</v>
      </c>
      <c r="D161" s="7" t="s">
        <v>22</v>
      </c>
      <c r="E161" s="7" t="s">
        <v>158</v>
      </c>
      <c r="F161" s="7" t="s">
        <v>57</v>
      </c>
      <c r="G161" s="38">
        <v>1</v>
      </c>
      <c r="H161" s="38">
        <v>0</v>
      </c>
    </row>
    <row r="162" spans="1:8" ht="15">
      <c r="A162" s="31">
        <v>631</v>
      </c>
      <c r="B162" s="9" t="s">
        <v>61</v>
      </c>
      <c r="C162" s="7" t="s">
        <v>38</v>
      </c>
      <c r="D162" s="7" t="s">
        <v>22</v>
      </c>
      <c r="E162" s="7" t="s">
        <v>158</v>
      </c>
      <c r="F162" s="7" t="s">
        <v>59</v>
      </c>
      <c r="G162" s="38">
        <v>470</v>
      </c>
      <c r="H162" s="38">
        <v>0</v>
      </c>
    </row>
    <row r="163" spans="1:8" ht="15">
      <c r="A163" s="31">
        <v>631</v>
      </c>
      <c r="B163" s="9" t="s">
        <v>62</v>
      </c>
      <c r="C163" s="7" t="s">
        <v>38</v>
      </c>
      <c r="D163" s="7" t="s">
        <v>22</v>
      </c>
      <c r="E163" s="7" t="s">
        <v>158</v>
      </c>
      <c r="F163" s="7" t="s">
        <v>60</v>
      </c>
      <c r="G163" s="38">
        <f>125+3140+110</f>
        <v>3375</v>
      </c>
      <c r="H163" s="38">
        <v>0</v>
      </c>
    </row>
    <row r="164" spans="1:8" ht="75">
      <c r="A164" s="31">
        <v>631</v>
      </c>
      <c r="B164" s="9" t="s">
        <v>111</v>
      </c>
      <c r="C164" s="7" t="s">
        <v>38</v>
      </c>
      <c r="D164" s="7" t="s">
        <v>22</v>
      </c>
      <c r="E164" s="7" t="s">
        <v>144</v>
      </c>
      <c r="F164" s="7"/>
      <c r="G164" s="38">
        <f>G166+G165</f>
        <v>710</v>
      </c>
      <c r="H164" s="38">
        <f>H166+H165</f>
        <v>0</v>
      </c>
    </row>
    <row r="165" spans="1:8" ht="45">
      <c r="A165" s="44">
        <v>631</v>
      </c>
      <c r="B165" s="9" t="s">
        <v>56</v>
      </c>
      <c r="C165" s="7" t="s">
        <v>38</v>
      </c>
      <c r="D165" s="7" t="s">
        <v>22</v>
      </c>
      <c r="E165" s="7" t="s">
        <v>144</v>
      </c>
      <c r="F165" s="7" t="s">
        <v>55</v>
      </c>
      <c r="G165" s="38">
        <v>200</v>
      </c>
      <c r="H165" s="38">
        <v>0</v>
      </c>
    </row>
    <row r="166" spans="1:8" ht="15">
      <c r="A166" s="31">
        <v>631</v>
      </c>
      <c r="B166" s="9" t="s">
        <v>62</v>
      </c>
      <c r="C166" s="7" t="s">
        <v>38</v>
      </c>
      <c r="D166" s="7" t="s">
        <v>22</v>
      </c>
      <c r="E166" s="7" t="s">
        <v>144</v>
      </c>
      <c r="F166" s="7" t="s">
        <v>60</v>
      </c>
      <c r="G166" s="38">
        <f>210+300</f>
        <v>510</v>
      </c>
      <c r="H166" s="38">
        <v>0</v>
      </c>
    </row>
    <row r="167" spans="1:8" ht="47.25">
      <c r="A167" s="19">
        <v>633</v>
      </c>
      <c r="B167" s="12" t="s">
        <v>83</v>
      </c>
      <c r="C167" s="23"/>
      <c r="D167" s="23"/>
      <c r="E167" s="23"/>
      <c r="F167" s="23"/>
      <c r="G167" s="41">
        <f>G168+G171</f>
        <v>10194.10582</v>
      </c>
      <c r="H167" s="41">
        <f>H168+H171</f>
        <v>9740.970000000001</v>
      </c>
    </row>
    <row r="168" spans="1:8" ht="15">
      <c r="A168" s="37">
        <v>633</v>
      </c>
      <c r="B168" s="9" t="s">
        <v>165</v>
      </c>
      <c r="C168" s="7">
        <v>10</v>
      </c>
      <c r="D168" s="7" t="s">
        <v>22</v>
      </c>
      <c r="E168" s="23"/>
      <c r="F168" s="23"/>
      <c r="G168" s="39">
        <f>G169</f>
        <v>5533</v>
      </c>
      <c r="H168" s="39">
        <f>H169</f>
        <v>5533</v>
      </c>
    </row>
    <row r="169" spans="1:8" ht="90">
      <c r="A169" s="37">
        <v>633</v>
      </c>
      <c r="B169" s="9" t="s">
        <v>164</v>
      </c>
      <c r="C169" s="7">
        <v>10</v>
      </c>
      <c r="D169" s="7" t="s">
        <v>22</v>
      </c>
      <c r="E169" s="7" t="s">
        <v>163</v>
      </c>
      <c r="F169" s="23"/>
      <c r="G169" s="39">
        <f>G170</f>
        <v>5533</v>
      </c>
      <c r="H169" s="39">
        <f>H170</f>
        <v>5533</v>
      </c>
    </row>
    <row r="170" spans="1:8" ht="15">
      <c r="A170" s="37">
        <v>633</v>
      </c>
      <c r="B170" s="9" t="s">
        <v>166</v>
      </c>
      <c r="C170" s="7">
        <v>10</v>
      </c>
      <c r="D170" s="7" t="s">
        <v>22</v>
      </c>
      <c r="E170" s="7" t="s">
        <v>163</v>
      </c>
      <c r="F170" s="23">
        <v>360</v>
      </c>
      <c r="G170" s="39">
        <v>5533</v>
      </c>
      <c r="H170" s="39">
        <v>5533</v>
      </c>
    </row>
    <row r="171" spans="1:8" ht="15">
      <c r="A171" s="44">
        <v>633</v>
      </c>
      <c r="B171" s="9" t="s">
        <v>9</v>
      </c>
      <c r="C171" s="23">
        <v>10</v>
      </c>
      <c r="D171" s="7" t="s">
        <v>34</v>
      </c>
      <c r="E171" s="23"/>
      <c r="F171" s="23"/>
      <c r="G171" s="39">
        <f>G172+G176+G178</f>
        <v>4661.105820000001</v>
      </c>
      <c r="H171" s="39">
        <f>H172+H176+H178</f>
        <v>4207.97</v>
      </c>
    </row>
    <row r="172" spans="1:8" ht="90">
      <c r="A172" s="44">
        <v>633</v>
      </c>
      <c r="B172" s="9" t="s">
        <v>164</v>
      </c>
      <c r="C172" s="23">
        <v>10</v>
      </c>
      <c r="D172" s="7" t="s">
        <v>34</v>
      </c>
      <c r="E172" s="7" t="s">
        <v>163</v>
      </c>
      <c r="F172" s="23"/>
      <c r="G172" s="39">
        <f>G173+G174+G175</f>
        <v>4207.97</v>
      </c>
      <c r="H172" s="39">
        <f>H173+H174+H175</f>
        <v>4207.97</v>
      </c>
    </row>
    <row r="173" spans="1:8" ht="30">
      <c r="A173" s="44">
        <v>633</v>
      </c>
      <c r="B173" s="16" t="s">
        <v>54</v>
      </c>
      <c r="C173" s="23">
        <v>10</v>
      </c>
      <c r="D173" s="7" t="s">
        <v>34</v>
      </c>
      <c r="E173" s="7" t="s">
        <v>163</v>
      </c>
      <c r="F173" s="23">
        <v>120</v>
      </c>
      <c r="G173" s="39">
        <f>2284.303+689.86+530.723+160.279</f>
        <v>3665.165</v>
      </c>
      <c r="H173" s="39">
        <f>2284.303+689.86+530.723+160.279</f>
        <v>3665.165</v>
      </c>
    </row>
    <row r="174" spans="1:8" ht="45">
      <c r="A174" s="44">
        <v>633</v>
      </c>
      <c r="B174" s="9" t="s">
        <v>56</v>
      </c>
      <c r="C174" s="23">
        <v>10</v>
      </c>
      <c r="D174" s="7" t="s">
        <v>34</v>
      </c>
      <c r="E174" s="7" t="s">
        <v>163</v>
      </c>
      <c r="F174" s="23">
        <v>240</v>
      </c>
      <c r="G174" s="39">
        <f>319.25+194.553</f>
        <v>513.803</v>
      </c>
      <c r="H174" s="39">
        <f>319.25+194.553</f>
        <v>513.803</v>
      </c>
    </row>
    <row r="175" spans="1:8" ht="15">
      <c r="A175" s="44"/>
      <c r="B175" s="9" t="s">
        <v>58</v>
      </c>
      <c r="C175" s="23">
        <v>10</v>
      </c>
      <c r="D175" s="7" t="s">
        <v>34</v>
      </c>
      <c r="E175" s="7" t="s">
        <v>163</v>
      </c>
      <c r="F175" s="23">
        <v>850</v>
      </c>
      <c r="G175" s="39">
        <f>17.112+5.359+0.086+4.889+1.556</f>
        <v>29.001999999999995</v>
      </c>
      <c r="H175" s="39">
        <f>17.112+5.359+0.086+4.889+1.556</f>
        <v>29.001999999999995</v>
      </c>
    </row>
    <row r="176" spans="1:8" ht="30">
      <c r="A176" s="31">
        <v>633</v>
      </c>
      <c r="B176" s="9" t="s">
        <v>112</v>
      </c>
      <c r="C176" s="7">
        <v>10</v>
      </c>
      <c r="D176" s="7" t="s">
        <v>34</v>
      </c>
      <c r="E176" s="7" t="s">
        <v>145</v>
      </c>
      <c r="F176" s="7"/>
      <c r="G176" s="38">
        <f>G177</f>
        <v>450</v>
      </c>
      <c r="H176" s="38">
        <f>H177</f>
        <v>0</v>
      </c>
    </row>
    <row r="177" spans="1:8" ht="45">
      <c r="A177" s="31">
        <v>633</v>
      </c>
      <c r="B177" s="9" t="s">
        <v>56</v>
      </c>
      <c r="C177" s="7">
        <v>10</v>
      </c>
      <c r="D177" s="7" t="s">
        <v>34</v>
      </c>
      <c r="E177" s="7" t="s">
        <v>145</v>
      </c>
      <c r="F177" s="7" t="s">
        <v>55</v>
      </c>
      <c r="G177" s="38">
        <f>36+184+230</f>
        <v>450</v>
      </c>
      <c r="H177" s="38">
        <v>0</v>
      </c>
    </row>
    <row r="178" spans="1:8" ht="30">
      <c r="A178" s="44">
        <v>633</v>
      </c>
      <c r="B178" s="9" t="s">
        <v>86</v>
      </c>
      <c r="C178" s="7">
        <v>10</v>
      </c>
      <c r="D178" s="7" t="s">
        <v>34</v>
      </c>
      <c r="E178" s="7" t="s">
        <v>174</v>
      </c>
      <c r="F178" s="7"/>
      <c r="G178" s="38">
        <f>G179</f>
        <v>3.13582</v>
      </c>
      <c r="H178" s="38">
        <f>H179</f>
        <v>0</v>
      </c>
    </row>
    <row r="179" spans="1:8" ht="15">
      <c r="A179" s="44">
        <v>633</v>
      </c>
      <c r="B179" s="9" t="s">
        <v>61</v>
      </c>
      <c r="C179" s="7">
        <v>10</v>
      </c>
      <c r="D179" s="7" t="s">
        <v>34</v>
      </c>
      <c r="E179" s="7" t="s">
        <v>174</v>
      </c>
      <c r="F179" s="7" t="s">
        <v>59</v>
      </c>
      <c r="G179" s="38">
        <v>3.13582</v>
      </c>
      <c r="H179" s="38">
        <v>0</v>
      </c>
    </row>
    <row r="180" spans="1:8" ht="31.5">
      <c r="A180" s="19">
        <v>931</v>
      </c>
      <c r="B180" s="12" t="s">
        <v>84</v>
      </c>
      <c r="C180" s="23"/>
      <c r="D180" s="23"/>
      <c r="E180" s="23"/>
      <c r="F180" s="23"/>
      <c r="G180" s="41">
        <f>G181+G187+G190+G203+G209+G213+G217+G206+G199</f>
        <v>116748.5542</v>
      </c>
      <c r="H180" s="41">
        <f>H181+H187+H190+H203+H209+H213+H217+H206+H199</f>
        <v>7662</v>
      </c>
    </row>
    <row r="181" spans="1:8" ht="45">
      <c r="A181" s="31">
        <v>931</v>
      </c>
      <c r="B181" s="9" t="s">
        <v>33</v>
      </c>
      <c r="C181" s="7" t="s">
        <v>21</v>
      </c>
      <c r="D181" s="7" t="s">
        <v>34</v>
      </c>
      <c r="E181" s="7"/>
      <c r="F181" s="7"/>
      <c r="G181" s="38">
        <f>G182</f>
        <v>10956.03234</v>
      </c>
      <c r="H181" s="38">
        <f>H182</f>
        <v>0</v>
      </c>
    </row>
    <row r="182" spans="1:8" ht="60">
      <c r="A182" s="31">
        <v>931</v>
      </c>
      <c r="B182" s="9" t="s">
        <v>123</v>
      </c>
      <c r="C182" s="7" t="s">
        <v>21</v>
      </c>
      <c r="D182" s="7" t="s">
        <v>34</v>
      </c>
      <c r="E182" s="7" t="s">
        <v>156</v>
      </c>
      <c r="F182" s="7"/>
      <c r="G182" s="38">
        <f>G183</f>
        <v>10956.03234</v>
      </c>
      <c r="H182" s="38">
        <f>H183</f>
        <v>0</v>
      </c>
    </row>
    <row r="183" spans="1:8" ht="45">
      <c r="A183" s="31">
        <v>931</v>
      </c>
      <c r="B183" s="9" t="s">
        <v>125</v>
      </c>
      <c r="C183" s="7" t="s">
        <v>21</v>
      </c>
      <c r="D183" s="7" t="s">
        <v>34</v>
      </c>
      <c r="E183" s="7" t="s">
        <v>157</v>
      </c>
      <c r="F183" s="7"/>
      <c r="G183" s="38">
        <f>G184+G185+G186</f>
        <v>10956.03234</v>
      </c>
      <c r="H183" s="38">
        <f>H184+H185+H186</f>
        <v>0</v>
      </c>
    </row>
    <row r="184" spans="1:8" ht="30">
      <c r="A184" s="31">
        <v>931</v>
      </c>
      <c r="B184" s="9" t="s">
        <v>54</v>
      </c>
      <c r="C184" s="7" t="s">
        <v>21</v>
      </c>
      <c r="D184" s="7" t="s">
        <v>34</v>
      </c>
      <c r="E184" s="7" t="s">
        <v>157</v>
      </c>
      <c r="F184" s="7" t="s">
        <v>53</v>
      </c>
      <c r="G184" s="38">
        <f>7244.914+2187.96403</f>
        <v>9432.87803</v>
      </c>
      <c r="H184" s="39">
        <v>0</v>
      </c>
    </row>
    <row r="185" spans="1:8" ht="45">
      <c r="A185" s="31">
        <v>931</v>
      </c>
      <c r="B185" s="9" t="s">
        <v>56</v>
      </c>
      <c r="C185" s="7" t="s">
        <v>21</v>
      </c>
      <c r="D185" s="7" t="s">
        <v>34</v>
      </c>
      <c r="E185" s="7" t="s">
        <v>157</v>
      </c>
      <c r="F185" s="7" t="s">
        <v>55</v>
      </c>
      <c r="G185" s="38">
        <f>1522.15431</f>
        <v>1522.15431</v>
      </c>
      <c r="H185" s="39">
        <v>0</v>
      </c>
    </row>
    <row r="186" spans="1:8" ht="15">
      <c r="A186" s="31">
        <v>931</v>
      </c>
      <c r="B186" s="9" t="s">
        <v>58</v>
      </c>
      <c r="C186" s="7" t="s">
        <v>21</v>
      </c>
      <c r="D186" s="7" t="s">
        <v>34</v>
      </c>
      <c r="E186" s="7" t="s">
        <v>157</v>
      </c>
      <c r="F186" s="7" t="s">
        <v>57</v>
      </c>
      <c r="G186" s="38">
        <v>1</v>
      </c>
      <c r="H186" s="39">
        <v>0</v>
      </c>
    </row>
    <row r="187" spans="1:8" ht="15">
      <c r="A187" s="31">
        <v>931</v>
      </c>
      <c r="B187" s="9" t="s">
        <v>16</v>
      </c>
      <c r="C187" s="7" t="s">
        <v>21</v>
      </c>
      <c r="D187" s="7">
        <v>11</v>
      </c>
      <c r="E187" s="7"/>
      <c r="F187" s="7"/>
      <c r="G187" s="38">
        <f>G188</f>
        <v>1000</v>
      </c>
      <c r="H187" s="38">
        <f>H188</f>
        <v>0</v>
      </c>
    </row>
    <row r="188" spans="1:8" ht="30">
      <c r="A188" s="31">
        <v>931</v>
      </c>
      <c r="B188" s="9" t="s">
        <v>86</v>
      </c>
      <c r="C188" s="7" t="s">
        <v>21</v>
      </c>
      <c r="D188" s="7">
        <v>11</v>
      </c>
      <c r="E188" s="7" t="s">
        <v>131</v>
      </c>
      <c r="F188" s="7"/>
      <c r="G188" s="38">
        <f>G189</f>
        <v>1000</v>
      </c>
      <c r="H188" s="38">
        <f>H189</f>
        <v>0</v>
      </c>
    </row>
    <row r="189" spans="1:8" ht="15">
      <c r="A189" s="31">
        <v>931</v>
      </c>
      <c r="B189" s="9" t="s">
        <v>47</v>
      </c>
      <c r="C189" s="7" t="s">
        <v>21</v>
      </c>
      <c r="D189" s="7">
        <v>11</v>
      </c>
      <c r="E189" s="7" t="s">
        <v>131</v>
      </c>
      <c r="F189" s="7" t="s">
        <v>46</v>
      </c>
      <c r="G189" s="38">
        <v>1000</v>
      </c>
      <c r="H189" s="39">
        <v>0</v>
      </c>
    </row>
    <row r="190" spans="1:8" ht="15">
      <c r="A190" s="31">
        <v>931</v>
      </c>
      <c r="B190" s="9" t="s">
        <v>6</v>
      </c>
      <c r="C190" s="7" t="s">
        <v>21</v>
      </c>
      <c r="D190" s="7" t="s">
        <v>45</v>
      </c>
      <c r="E190" s="23"/>
      <c r="F190" s="23"/>
      <c r="G190" s="39">
        <f>G191+G195+G193</f>
        <v>51868.36702</v>
      </c>
      <c r="H190" s="39">
        <f>H191+H195+H193</f>
        <v>6410</v>
      </c>
    </row>
    <row r="191" spans="1:8" ht="60">
      <c r="A191" s="31">
        <v>931</v>
      </c>
      <c r="B191" s="9" t="s">
        <v>126</v>
      </c>
      <c r="C191" s="7" t="s">
        <v>21</v>
      </c>
      <c r="D191" s="7" t="s">
        <v>45</v>
      </c>
      <c r="E191" s="7" t="s">
        <v>159</v>
      </c>
      <c r="F191" s="7"/>
      <c r="G191" s="38">
        <f>G192</f>
        <v>32561.80525</v>
      </c>
      <c r="H191" s="38">
        <f>H192</f>
        <v>0</v>
      </c>
    </row>
    <row r="192" spans="1:8" ht="15">
      <c r="A192" s="31">
        <v>931</v>
      </c>
      <c r="B192" s="9" t="s">
        <v>61</v>
      </c>
      <c r="C192" s="7" t="s">
        <v>21</v>
      </c>
      <c r="D192" s="7" t="s">
        <v>45</v>
      </c>
      <c r="E192" s="7" t="s">
        <v>159</v>
      </c>
      <c r="F192" s="7" t="s">
        <v>59</v>
      </c>
      <c r="G192" s="38">
        <f>30533.01945+2028.7858</f>
        <v>32561.80525</v>
      </c>
      <c r="H192" s="38">
        <v>0</v>
      </c>
    </row>
    <row r="193" spans="1:8" ht="105">
      <c r="A193" s="37">
        <v>931</v>
      </c>
      <c r="B193" s="16" t="s">
        <v>94</v>
      </c>
      <c r="C193" s="7" t="s">
        <v>21</v>
      </c>
      <c r="D193" s="7" t="s">
        <v>45</v>
      </c>
      <c r="E193" s="7" t="s">
        <v>167</v>
      </c>
      <c r="F193" s="7"/>
      <c r="G193" s="38">
        <f>G194</f>
        <v>260.238</v>
      </c>
      <c r="H193" s="38">
        <f>H194</f>
        <v>0</v>
      </c>
    </row>
    <row r="194" spans="1:8" ht="45">
      <c r="A194" s="37">
        <v>931</v>
      </c>
      <c r="B194" s="16" t="s">
        <v>56</v>
      </c>
      <c r="C194" s="7" t="s">
        <v>21</v>
      </c>
      <c r="D194" s="7" t="s">
        <v>45</v>
      </c>
      <c r="E194" s="7" t="s">
        <v>167</v>
      </c>
      <c r="F194" s="7" t="s">
        <v>55</v>
      </c>
      <c r="G194" s="38">
        <v>260.238</v>
      </c>
      <c r="H194" s="38">
        <v>0</v>
      </c>
    </row>
    <row r="195" spans="1:8" ht="60">
      <c r="A195" s="31">
        <v>931</v>
      </c>
      <c r="B195" s="9" t="s">
        <v>123</v>
      </c>
      <c r="C195" s="7" t="s">
        <v>21</v>
      </c>
      <c r="D195" s="7" t="s">
        <v>45</v>
      </c>
      <c r="E195" s="7" t="s">
        <v>156</v>
      </c>
      <c r="F195" s="7"/>
      <c r="G195" s="38">
        <f>G196</f>
        <v>19046.32377</v>
      </c>
      <c r="H195" s="38">
        <f>H196</f>
        <v>6410</v>
      </c>
    </row>
    <row r="196" spans="1:8" ht="45">
      <c r="A196" s="31">
        <v>931</v>
      </c>
      <c r="B196" s="9" t="s">
        <v>127</v>
      </c>
      <c r="C196" s="7" t="s">
        <v>21</v>
      </c>
      <c r="D196" s="7" t="s">
        <v>45</v>
      </c>
      <c r="E196" s="7" t="s">
        <v>157</v>
      </c>
      <c r="F196" s="7"/>
      <c r="G196" s="38">
        <f>G198+G197</f>
        <v>19046.32377</v>
      </c>
      <c r="H196" s="38">
        <f>H198+H197</f>
        <v>6410</v>
      </c>
    </row>
    <row r="197" spans="1:8" ht="30">
      <c r="A197" s="44">
        <v>931</v>
      </c>
      <c r="B197" s="16" t="s">
        <v>54</v>
      </c>
      <c r="C197" s="7" t="s">
        <v>21</v>
      </c>
      <c r="D197" s="7" t="s">
        <v>45</v>
      </c>
      <c r="E197" s="7" t="s">
        <v>157</v>
      </c>
      <c r="F197" s="7" t="s">
        <v>63</v>
      </c>
      <c r="G197" s="38">
        <f>3129.462+945.09752</f>
        <v>4074.55952</v>
      </c>
      <c r="H197" s="38">
        <v>0</v>
      </c>
    </row>
    <row r="198" spans="1:8" ht="45">
      <c r="A198" s="31">
        <v>931</v>
      </c>
      <c r="B198" s="9" t="s">
        <v>56</v>
      </c>
      <c r="C198" s="7" t="s">
        <v>21</v>
      </c>
      <c r="D198" s="7" t="s">
        <v>45</v>
      </c>
      <c r="E198" s="7" t="s">
        <v>157</v>
      </c>
      <c r="F198" s="7" t="s">
        <v>55</v>
      </c>
      <c r="G198" s="38">
        <f>728.68612+7833.07813+6410</f>
        <v>14971.76425</v>
      </c>
      <c r="H198" s="38">
        <v>6410</v>
      </c>
    </row>
    <row r="199" spans="1:8" ht="45">
      <c r="A199" s="44">
        <v>931</v>
      </c>
      <c r="B199" s="9" t="s">
        <v>27</v>
      </c>
      <c r="C199" s="7" t="s">
        <v>24</v>
      </c>
      <c r="D199" s="7" t="s">
        <v>36</v>
      </c>
      <c r="E199" s="7"/>
      <c r="F199" s="7"/>
      <c r="G199" s="38">
        <f>G200</f>
        <v>18</v>
      </c>
      <c r="H199" s="38">
        <f>H200</f>
        <v>0</v>
      </c>
    </row>
    <row r="200" spans="1:8" ht="60">
      <c r="A200" s="44">
        <v>931</v>
      </c>
      <c r="B200" s="9" t="s">
        <v>173</v>
      </c>
      <c r="C200" s="7" t="s">
        <v>24</v>
      </c>
      <c r="D200" s="7" t="s">
        <v>36</v>
      </c>
      <c r="E200" s="7" t="s">
        <v>172</v>
      </c>
      <c r="F200" s="7"/>
      <c r="G200" s="38">
        <f>G201+G202</f>
        <v>18</v>
      </c>
      <c r="H200" s="38">
        <f>H201+H202</f>
        <v>0</v>
      </c>
    </row>
    <row r="201" spans="1:8" ht="45">
      <c r="A201" s="44">
        <v>931</v>
      </c>
      <c r="B201" s="9" t="s">
        <v>56</v>
      </c>
      <c r="C201" s="7" t="s">
        <v>24</v>
      </c>
      <c r="D201" s="7" t="s">
        <v>36</v>
      </c>
      <c r="E201" s="7" t="s">
        <v>172</v>
      </c>
      <c r="F201" s="7" t="s">
        <v>55</v>
      </c>
      <c r="G201" s="38">
        <v>3</v>
      </c>
      <c r="H201" s="38">
        <v>0</v>
      </c>
    </row>
    <row r="202" spans="1:8" ht="15">
      <c r="A202" s="44">
        <v>931</v>
      </c>
      <c r="B202" s="9" t="s">
        <v>61</v>
      </c>
      <c r="C202" s="7" t="s">
        <v>24</v>
      </c>
      <c r="D202" s="7" t="s">
        <v>36</v>
      </c>
      <c r="E202" s="7" t="s">
        <v>172</v>
      </c>
      <c r="F202" s="7" t="s">
        <v>59</v>
      </c>
      <c r="G202" s="38">
        <v>15</v>
      </c>
      <c r="H202" s="38">
        <v>0</v>
      </c>
    </row>
    <row r="203" spans="1:8" ht="15">
      <c r="A203" s="31">
        <v>931</v>
      </c>
      <c r="B203" s="9" t="s">
        <v>11</v>
      </c>
      <c r="C203" s="7" t="s">
        <v>22</v>
      </c>
      <c r="D203" s="7" t="s">
        <v>38</v>
      </c>
      <c r="E203" s="7"/>
      <c r="F203" s="7"/>
      <c r="G203" s="38">
        <f>G204</f>
        <v>2250</v>
      </c>
      <c r="H203" s="38">
        <f>H204</f>
        <v>0</v>
      </c>
    </row>
    <row r="204" spans="1:8" ht="60">
      <c r="A204" s="31">
        <v>931</v>
      </c>
      <c r="B204" s="9" t="s">
        <v>126</v>
      </c>
      <c r="C204" s="7" t="s">
        <v>22</v>
      </c>
      <c r="D204" s="7" t="s">
        <v>38</v>
      </c>
      <c r="E204" s="7" t="s">
        <v>159</v>
      </c>
      <c r="F204" s="7"/>
      <c r="G204" s="38">
        <f>G205</f>
        <v>2250</v>
      </c>
      <c r="H204" s="38">
        <f>H205</f>
        <v>0</v>
      </c>
    </row>
    <row r="205" spans="1:8" ht="60">
      <c r="A205" s="31">
        <v>931</v>
      </c>
      <c r="B205" s="9" t="s">
        <v>65</v>
      </c>
      <c r="C205" s="7" t="s">
        <v>22</v>
      </c>
      <c r="D205" s="7" t="s">
        <v>38</v>
      </c>
      <c r="E205" s="7" t="s">
        <v>159</v>
      </c>
      <c r="F205" s="7" t="s">
        <v>48</v>
      </c>
      <c r="G205" s="38">
        <v>2250</v>
      </c>
      <c r="H205" s="39">
        <v>0</v>
      </c>
    </row>
    <row r="206" spans="1:8" ht="15">
      <c r="A206" s="31">
        <v>931</v>
      </c>
      <c r="B206" s="16" t="s">
        <v>8</v>
      </c>
      <c r="C206" s="7">
        <v>10</v>
      </c>
      <c r="D206" s="7" t="s">
        <v>21</v>
      </c>
      <c r="E206" s="7"/>
      <c r="F206" s="7"/>
      <c r="G206" s="38">
        <f>G207</f>
        <v>3700</v>
      </c>
      <c r="H206" s="38">
        <f>H207</f>
        <v>0</v>
      </c>
    </row>
    <row r="207" spans="1:8" ht="30">
      <c r="A207" s="31">
        <v>931</v>
      </c>
      <c r="B207" s="16" t="s">
        <v>86</v>
      </c>
      <c r="C207" s="7">
        <v>10</v>
      </c>
      <c r="D207" s="7" t="s">
        <v>21</v>
      </c>
      <c r="E207" s="7" t="s">
        <v>131</v>
      </c>
      <c r="F207" s="7"/>
      <c r="G207" s="38">
        <f>G208</f>
        <v>3700</v>
      </c>
      <c r="H207" s="38">
        <f>H208</f>
        <v>0</v>
      </c>
    </row>
    <row r="208" spans="1:8" ht="30">
      <c r="A208" s="31">
        <v>931</v>
      </c>
      <c r="B208" s="16" t="s">
        <v>71</v>
      </c>
      <c r="C208" s="7">
        <v>10</v>
      </c>
      <c r="D208" s="7" t="s">
        <v>21</v>
      </c>
      <c r="E208" s="7" t="s">
        <v>131</v>
      </c>
      <c r="F208" s="7" t="s">
        <v>70</v>
      </c>
      <c r="G208" s="38">
        <v>3700</v>
      </c>
      <c r="H208" s="39">
        <v>0</v>
      </c>
    </row>
    <row r="209" spans="1:8" ht="30">
      <c r="A209" s="31">
        <v>931</v>
      </c>
      <c r="B209" s="9" t="s">
        <v>29</v>
      </c>
      <c r="C209" s="7">
        <v>13</v>
      </c>
      <c r="D209" s="7" t="s">
        <v>21</v>
      </c>
      <c r="E209" s="7"/>
      <c r="F209" s="7"/>
      <c r="G209" s="38">
        <f aca="true" t="shared" si="1" ref="G209:H211">G210</f>
        <v>3126.28628</v>
      </c>
      <c r="H209" s="38">
        <f t="shared" si="1"/>
        <v>0</v>
      </c>
    </row>
    <row r="210" spans="1:8" ht="60">
      <c r="A210" s="31">
        <v>931</v>
      </c>
      <c r="B210" s="9" t="s">
        <v>123</v>
      </c>
      <c r="C210" s="7">
        <v>13</v>
      </c>
      <c r="D210" s="7" t="s">
        <v>21</v>
      </c>
      <c r="E210" s="7" t="s">
        <v>156</v>
      </c>
      <c r="F210" s="7"/>
      <c r="G210" s="38">
        <f t="shared" si="1"/>
        <v>3126.28628</v>
      </c>
      <c r="H210" s="38">
        <f t="shared" si="1"/>
        <v>0</v>
      </c>
    </row>
    <row r="211" spans="1:8" ht="45">
      <c r="A211" s="31">
        <v>931</v>
      </c>
      <c r="B211" s="9" t="s">
        <v>128</v>
      </c>
      <c r="C211" s="7">
        <v>13</v>
      </c>
      <c r="D211" s="7" t="s">
        <v>21</v>
      </c>
      <c r="E211" s="7" t="s">
        <v>160</v>
      </c>
      <c r="F211" s="7"/>
      <c r="G211" s="38">
        <f t="shared" si="1"/>
        <v>3126.28628</v>
      </c>
      <c r="H211" s="38">
        <f t="shared" si="1"/>
        <v>0</v>
      </c>
    </row>
    <row r="212" spans="1:8" ht="15">
      <c r="A212" s="31">
        <v>931</v>
      </c>
      <c r="B212" s="9" t="s">
        <v>15</v>
      </c>
      <c r="C212" s="7" t="s">
        <v>45</v>
      </c>
      <c r="D212" s="7" t="s">
        <v>21</v>
      </c>
      <c r="E212" s="7" t="s">
        <v>160</v>
      </c>
      <c r="F212" s="7" t="s">
        <v>49</v>
      </c>
      <c r="G212" s="38">
        <v>3126.28628</v>
      </c>
      <c r="H212" s="39">
        <v>0</v>
      </c>
    </row>
    <row r="213" spans="1:8" ht="45">
      <c r="A213" s="31">
        <v>931</v>
      </c>
      <c r="B213" s="9" t="s">
        <v>31</v>
      </c>
      <c r="C213" s="7">
        <v>14</v>
      </c>
      <c r="D213" s="7" t="s">
        <v>21</v>
      </c>
      <c r="E213" s="7"/>
      <c r="F213" s="7"/>
      <c r="G213" s="38">
        <f aca="true" t="shared" si="2" ref="G213:H215">G214</f>
        <v>31252</v>
      </c>
      <c r="H213" s="38">
        <f t="shared" si="2"/>
        <v>1252</v>
      </c>
    </row>
    <row r="214" spans="1:8" ht="60">
      <c r="A214" s="31">
        <v>931</v>
      </c>
      <c r="B214" s="9" t="s">
        <v>123</v>
      </c>
      <c r="C214" s="7" t="s">
        <v>52</v>
      </c>
      <c r="D214" s="7" t="s">
        <v>21</v>
      </c>
      <c r="E214" s="7" t="s">
        <v>156</v>
      </c>
      <c r="F214" s="7"/>
      <c r="G214" s="38">
        <f t="shared" si="2"/>
        <v>31252</v>
      </c>
      <c r="H214" s="38">
        <f t="shared" si="2"/>
        <v>1252</v>
      </c>
    </row>
    <row r="215" spans="1:8" ht="45">
      <c r="A215" s="31">
        <v>931</v>
      </c>
      <c r="B215" s="9" t="s">
        <v>129</v>
      </c>
      <c r="C215" s="7" t="s">
        <v>52</v>
      </c>
      <c r="D215" s="7" t="s">
        <v>21</v>
      </c>
      <c r="E215" s="7" t="s">
        <v>161</v>
      </c>
      <c r="F215" s="7"/>
      <c r="G215" s="38">
        <f t="shared" si="2"/>
        <v>31252</v>
      </c>
      <c r="H215" s="38">
        <f t="shared" si="2"/>
        <v>1252</v>
      </c>
    </row>
    <row r="216" spans="1:8" ht="15">
      <c r="A216" s="31">
        <v>931</v>
      </c>
      <c r="B216" s="9" t="s">
        <v>39</v>
      </c>
      <c r="C216" s="7" t="s">
        <v>52</v>
      </c>
      <c r="D216" s="7" t="s">
        <v>21</v>
      </c>
      <c r="E216" s="7" t="s">
        <v>161</v>
      </c>
      <c r="F216" s="7" t="s">
        <v>74</v>
      </c>
      <c r="G216" s="38">
        <f>30000+1252</f>
        <v>31252</v>
      </c>
      <c r="H216" s="38">
        <v>1252</v>
      </c>
    </row>
    <row r="217" spans="1:8" ht="15">
      <c r="A217" s="31">
        <v>931</v>
      </c>
      <c r="B217" s="9" t="s">
        <v>50</v>
      </c>
      <c r="C217" s="7" t="s">
        <v>52</v>
      </c>
      <c r="D217" s="7" t="s">
        <v>35</v>
      </c>
      <c r="E217" s="7"/>
      <c r="F217" s="7"/>
      <c r="G217" s="38">
        <f aca="true" t="shared" si="3" ref="G217:H219">G218</f>
        <v>12577.86856</v>
      </c>
      <c r="H217" s="38">
        <f t="shared" si="3"/>
        <v>0</v>
      </c>
    </row>
    <row r="218" spans="1:8" ht="60">
      <c r="A218" s="31">
        <v>931</v>
      </c>
      <c r="B218" s="9" t="s">
        <v>123</v>
      </c>
      <c r="C218" s="7" t="s">
        <v>52</v>
      </c>
      <c r="D218" s="7" t="s">
        <v>35</v>
      </c>
      <c r="E218" s="7" t="s">
        <v>156</v>
      </c>
      <c r="F218" s="7"/>
      <c r="G218" s="38">
        <f t="shared" si="3"/>
        <v>12577.86856</v>
      </c>
      <c r="H218" s="38">
        <f t="shared" si="3"/>
        <v>0</v>
      </c>
    </row>
    <row r="219" spans="1:8" ht="45">
      <c r="A219" s="31">
        <v>931</v>
      </c>
      <c r="B219" s="9" t="s">
        <v>129</v>
      </c>
      <c r="C219" s="7" t="s">
        <v>52</v>
      </c>
      <c r="D219" s="7" t="s">
        <v>35</v>
      </c>
      <c r="E219" s="7" t="s">
        <v>161</v>
      </c>
      <c r="F219" s="7"/>
      <c r="G219" s="38">
        <f t="shared" si="3"/>
        <v>12577.86856</v>
      </c>
      <c r="H219" s="38">
        <f t="shared" si="3"/>
        <v>0</v>
      </c>
    </row>
    <row r="220" spans="1:8" ht="15">
      <c r="A220" s="31">
        <v>931</v>
      </c>
      <c r="B220" s="9" t="s">
        <v>39</v>
      </c>
      <c r="C220" s="7">
        <v>14</v>
      </c>
      <c r="D220" s="7" t="s">
        <v>35</v>
      </c>
      <c r="E220" s="7" t="s">
        <v>161</v>
      </c>
      <c r="F220" s="7" t="s">
        <v>74</v>
      </c>
      <c r="G220" s="39">
        <f>10577.86856+2000</f>
        <v>12577.86856</v>
      </c>
      <c r="H220" s="39">
        <v>0</v>
      </c>
    </row>
    <row r="221" spans="1:8" ht="21" customHeight="1">
      <c r="A221" s="31"/>
      <c r="B221" s="17" t="s">
        <v>85</v>
      </c>
      <c r="C221" s="23"/>
      <c r="D221" s="23"/>
      <c r="E221" s="23"/>
      <c r="F221" s="23"/>
      <c r="G221" s="41">
        <f>G7+G13+G145+G167+G180+G132+G138</f>
        <v>481851.9577399999</v>
      </c>
      <c r="H221" s="41">
        <f>H7+H13+H145+H167+H180+H132+H138</f>
        <v>46572.535</v>
      </c>
    </row>
    <row r="222" ht="14.25">
      <c r="A222" s="18"/>
    </row>
    <row r="223" ht="14.25">
      <c r="A223" s="18"/>
    </row>
    <row r="224" ht="14.25">
      <c r="A224" s="18"/>
    </row>
    <row r="225" ht="14.25">
      <c r="A225" s="18"/>
    </row>
    <row r="226" spans="1:8" ht="14.25">
      <c r="A226" s="18"/>
      <c r="G226" s="1"/>
      <c r="H226" s="1"/>
    </row>
    <row r="227" spans="1:8" ht="14.25">
      <c r="A227" s="18"/>
      <c r="G227" s="1"/>
      <c r="H227" s="1"/>
    </row>
    <row r="228" spans="1:8" ht="14.25">
      <c r="A228" s="18"/>
      <c r="G228" s="1"/>
      <c r="H228" s="1"/>
    </row>
    <row r="229" spans="1:8" ht="14.25">
      <c r="A229" s="18"/>
      <c r="G229" s="1"/>
      <c r="H229" s="1"/>
    </row>
    <row r="230" spans="1:8" ht="14.25">
      <c r="A230" s="18"/>
      <c r="G230" s="1"/>
      <c r="H230" s="1"/>
    </row>
    <row r="231" spans="1:8" ht="14.25">
      <c r="A231" s="18"/>
      <c r="G231" s="1"/>
      <c r="H231" s="1"/>
    </row>
    <row r="232" spans="1:8" ht="14.25">
      <c r="A232" s="18"/>
      <c r="G232" s="1"/>
      <c r="H232" s="1"/>
    </row>
    <row r="233" spans="1:8" ht="14.25">
      <c r="A233" s="18"/>
      <c r="G233" s="1"/>
      <c r="H233" s="1"/>
    </row>
    <row r="234" spans="1:8" ht="14.25">
      <c r="A234" s="18"/>
      <c r="G234" s="1"/>
      <c r="H234" s="1"/>
    </row>
    <row r="235" spans="1:8" ht="14.25">
      <c r="A235" s="18"/>
      <c r="G235" s="1"/>
      <c r="H235" s="1"/>
    </row>
    <row r="236" spans="1:8" ht="14.25">
      <c r="A236" s="18"/>
      <c r="G236" s="1"/>
      <c r="H236" s="1"/>
    </row>
    <row r="237" spans="1:8" ht="14.25">
      <c r="A237" s="18"/>
      <c r="G237" s="1"/>
      <c r="H237" s="1"/>
    </row>
    <row r="238" spans="1:8" ht="14.25">
      <c r="A238" s="18"/>
      <c r="G238" s="1"/>
      <c r="H238" s="1"/>
    </row>
    <row r="239" spans="1:8" ht="14.25">
      <c r="A239" s="18"/>
      <c r="G239" s="1"/>
      <c r="H239" s="1"/>
    </row>
    <row r="240" spans="1:8" ht="14.25">
      <c r="A240" s="18"/>
      <c r="G240" s="1"/>
      <c r="H240" s="1"/>
    </row>
    <row r="241" spans="1:8" ht="14.25">
      <c r="A241" s="18"/>
      <c r="G241" s="1"/>
      <c r="H241" s="1"/>
    </row>
    <row r="242" spans="1:8" ht="14.25">
      <c r="A242" s="18"/>
      <c r="G242" s="1"/>
      <c r="H242" s="1"/>
    </row>
    <row r="243" spans="1:8" ht="14.25">
      <c r="A243" s="18"/>
      <c r="G243" s="1"/>
      <c r="H243" s="1"/>
    </row>
    <row r="244" spans="1:8" ht="14.25">
      <c r="A244" s="18"/>
      <c r="G244" s="1"/>
      <c r="H244" s="1"/>
    </row>
    <row r="245" spans="1:8" ht="14.25">
      <c r="A245" s="18"/>
      <c r="G245" s="1"/>
      <c r="H245" s="1"/>
    </row>
    <row r="246" spans="1:8" ht="14.25">
      <c r="A246" s="18"/>
      <c r="G246" s="1"/>
      <c r="H246" s="1"/>
    </row>
    <row r="247" spans="1:8" ht="14.25">
      <c r="A247" s="18"/>
      <c r="G247" s="1"/>
      <c r="H247" s="1"/>
    </row>
    <row r="248" spans="1:8" ht="14.25">
      <c r="A248" s="18"/>
      <c r="G248" s="1"/>
      <c r="H248" s="1"/>
    </row>
    <row r="249" spans="1:8" ht="14.25">
      <c r="A249" s="18"/>
      <c r="G249" s="1"/>
      <c r="H249" s="1"/>
    </row>
    <row r="250" spans="1:8" ht="14.25">
      <c r="A250" s="18"/>
      <c r="G250" s="1"/>
      <c r="H250" s="1"/>
    </row>
    <row r="251" spans="1:8" ht="14.25">
      <c r="A251" s="18"/>
      <c r="G251" s="1"/>
      <c r="H251" s="1"/>
    </row>
    <row r="252" spans="1:8" ht="14.25">
      <c r="A252" s="18"/>
      <c r="G252" s="1"/>
      <c r="H252" s="1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2015-12-29T10:30:25Z</cp:lastPrinted>
  <dcterms:created xsi:type="dcterms:W3CDTF">2007-10-25T07:07:19Z</dcterms:created>
  <dcterms:modified xsi:type="dcterms:W3CDTF">2016-02-01T04:43:50Z</dcterms:modified>
  <cp:category/>
  <cp:version/>
  <cp:contentType/>
  <cp:contentStatus/>
</cp:coreProperties>
</file>