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" sheetId="1" r:id="rId1"/>
  </sheets>
  <definedNames>
    <definedName name="_xlnm.Print_Titles" localSheetId="0">'приложение 4'!$5:$6</definedName>
    <definedName name="_xlnm.Print_Area" localSheetId="0">'приложение 4'!$A$1:$H$224</definedName>
  </definedNames>
  <calcPr fullCalcOnLoad="1"/>
</workbook>
</file>

<file path=xl/sharedStrings.xml><?xml version="1.0" encoding="utf-8"?>
<sst xmlns="http://schemas.openxmlformats.org/spreadsheetml/2006/main" count="886" uniqueCount="177">
  <si>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</si>
  <si>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</si>
  <si>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</si>
  <si>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</si>
  <si>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</si>
  <si>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</si>
  <si>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</si>
  <si>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</si>
  <si>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</si>
  <si>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</si>
  <si>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</si>
  <si>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</si>
  <si>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</si>
  <si>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</si>
  <si>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</si>
  <si>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</si>
  <si>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</si>
  <si>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</si>
  <si>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</si>
  <si>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</si>
  <si>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</si>
  <si>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</si>
  <si>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</si>
  <si>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</si>
  <si>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</si>
  <si>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</si>
  <si>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</si>
  <si>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</si>
  <si>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</si>
  <si>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</si>
  <si>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</si>
  <si>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</si>
  <si>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</si>
  <si>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</si>
  <si>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</si>
  <si>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</si>
  <si>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</si>
  <si>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</si>
  <si>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</si>
  <si>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</si>
  <si>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</si>
  <si>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</si>
  <si>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</si>
  <si>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</si>
  <si>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</si>
  <si>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13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</si>
  <si>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</si>
  <si>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</si>
  <si>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</si>
  <si>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</si>
  <si>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</si>
  <si>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</si>
  <si>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</si>
  <si>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</si>
  <si>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</si>
  <si>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</si>
  <si>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</si>
  <si>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</si>
  <si>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</si>
  <si>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</si>
  <si>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</si>
  <si>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</si>
  <si>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</si>
  <si>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</si>
  <si>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</si>
  <si>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</si>
  <si>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</si>
  <si>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</si>
  <si>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 xml:space="preserve">Культура </t>
  </si>
  <si>
    <t>Другие вопросы в области культуры и кинематографии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</si>
  <si>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</si>
  <si>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</si>
  <si>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</si>
  <si>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</si>
  <si>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</si>
  <si>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12</t>
  </si>
  <si>
    <t>Другие вопросы в области национальной экономики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</si>
  <si>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</si>
  <si>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</si>
  <si>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</si>
  <si>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</si>
  <si>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Другие вопросы в области охраны окружающей среды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</si>
  <si>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</si>
  <si>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</si>
  <si>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</si>
  <si>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</si>
  <si>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Непрограммные направления расходов местного бюджета</t>
  </si>
  <si>
    <t>Сельское хозяйство и рыболовство</t>
  </si>
  <si>
    <t>Иные закупки товаров, работ и услуг для обеспечения государственных  (муниципальных) нужд</t>
  </si>
  <si>
    <t>Другие вопросы в области культуры, кинематографии</t>
  </si>
  <si>
    <t>Субсидии некоммерческим организациям (за исключением государственных (муниципальных) учреждений)</t>
  </si>
  <si>
    <t>630</t>
  </si>
  <si>
    <t>Контрольно-ревизионное управление муниципального района Сергиевский Самарской области</t>
  </si>
  <si>
    <t>Расходы местного бюджета за счет стимулирующих субсидий, направленные на содержание органов местного самоуправления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</si>
  <si>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</si>
  <si>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Функционирование высшего должностного лица субъекта Российской Федерации и муниципального образования</t>
  </si>
  <si>
    <t>Ведомственная структура расходов бюджета муниципального района Сергиевский Самарской области на 2016 год</t>
  </si>
  <si>
    <t>99 0 11 0000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</si>
  <si>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</si>
  <si>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"Профилактика терроризма и экстремизма в муниципальном районе Сергиевский Самарской области"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</si>
  <si>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</si>
  <si>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 xml:space="preserve">Муниципальная  программа "Комплексная программа профилактики правонарушений в муниципальном районе Сергиевский Самарской области"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</si>
  <si>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</si>
  <si>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 xml:space="preserve">Расходы на выплаты персоналу государственных (муниципальных) органов 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</si>
  <si>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</si>
  <si>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</si>
  <si>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</si>
  <si>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</si>
  <si>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Муниципальная программа "Экологическая программа территории  муниципального  района Сергиевский"</t>
  </si>
  <si>
    <t xml:space="preserve">Муниципальная программа "Развитие муниципальной службы в администрации муниципального района Сергиевский" </t>
  </si>
  <si>
    <t xml:space="preserve">Молодежная политика 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</si>
  <si>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</si>
  <si>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 xml:space="preserve">Муниципальная программа "Дети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</si>
  <si>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муниципальном районе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</si>
  <si>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</si>
  <si>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</si>
  <si>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"Улучшение условий и охраны труда в муниципальном районе Сергиевский"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</si>
  <si>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</si>
  <si>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</si>
  <si>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</si>
  <si>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 xml:space="preserve">Муниципальная программа "Содержание улично-дорожной сети муниципального района Сергиевский"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</si>
  <si>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</si>
  <si>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>Муниципальная программа "Обращение с отходами на территории муниципального района Сергиевский"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</si>
  <si>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</si>
  <si>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</si>
  <si>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</si>
  <si>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</si>
  <si>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"Организация планирования и исполнения консолидированного бюджета муниципального района Сергиевский"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</si>
  <si>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</si>
  <si>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</si>
  <si>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области"</t>
  </si>
  <si>
    <t>99 0 00 00000</t>
  </si>
  <si>
    <t>23 0 00 00000</t>
  </si>
  <si>
    <t>11 0 00 00000</t>
  </si>
  <si>
    <t>20 0 00 00000</t>
  </si>
  <si>
    <t>01 0 00 00000</t>
  </si>
  <si>
    <t>30 0 00 00000</t>
  </si>
  <si>
    <t>36 0 00 00000</t>
  </si>
  <si>
    <t>02 0 00 00000</t>
  </si>
  <si>
    <t>03 0 00 00000</t>
  </si>
  <si>
    <t>04 0 00 00000</t>
  </si>
  <si>
    <t>12 0 00 00000</t>
  </si>
  <si>
    <t>23 0 00 0000 0</t>
  </si>
  <si>
    <t>24 0 00 00000</t>
  </si>
  <si>
    <t>08 0 00 00000</t>
  </si>
  <si>
    <t>16 0 00 00000</t>
  </si>
  <si>
    <t>05 0 00 00000</t>
  </si>
  <si>
    <t>13 0 00 00000</t>
  </si>
  <si>
    <t>32 0 00 00000</t>
  </si>
  <si>
    <t>09 0 00 00000</t>
  </si>
  <si>
    <t>19 0 00 00000</t>
  </si>
  <si>
    <t>17 0 00 00000</t>
  </si>
  <si>
    <t>21 0 00 00000</t>
  </si>
  <si>
    <t>10 0 00 00000</t>
  </si>
  <si>
    <t>27 0 00 00000</t>
  </si>
  <si>
    <t>28 0 00 00000</t>
  </si>
  <si>
    <t>18 0 00 00000</t>
  </si>
  <si>
    <t>18 3 00 00000</t>
  </si>
  <si>
    <t>07 0 00 00000</t>
  </si>
  <si>
    <t>14 0 00 00000</t>
  </si>
  <si>
    <t>18 1 00 00000</t>
  </si>
  <si>
    <t>18 2 00 00000</t>
  </si>
  <si>
    <t>Муниципальная программа "Развитие сферы культуры и туризма на территории муниципального района Сергиевский"</t>
  </si>
  <si>
    <t>06 0 00 00000</t>
  </si>
  <si>
    <t>Муниципальная программа "Обеспечение исполнения государственных полномочий органов местного самоуправления в сфере опеки и попечительства, образования и организация деятельности комиссии по делам несовершеннолетних и защите их прав"</t>
  </si>
  <si>
    <t>Охрана семьи и детства</t>
  </si>
  <si>
    <t>Иные выплаты населению</t>
  </si>
  <si>
    <t>15 0 00 00000</t>
  </si>
  <si>
    <t>Экологический контроль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</si>
  <si>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</si>
  <si>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Комитет по управлению муниципальным имуществом</t>
  </si>
  <si>
    <t>Культура</t>
  </si>
  <si>
    <t>22 0 00 60000</t>
  </si>
  <si>
    <t>Муниципальная программа "Профилактика гемораггической лихорадки с почечным синдроном на территории муниципального района Сергиевский на 2016-2018 гг."</t>
  </si>
  <si>
    <t>99 0 00 60000</t>
  </si>
  <si>
    <t>Дошкольное образование</t>
  </si>
  <si>
    <t>Приложение № 4                                               к  Решению Собрания представителей муниципального района Сергиевский                                   от "24" февраля 2016г. № 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</si>
</sst>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#,##0.0"/>
    <numFmt numFmtId="176" formatCode="#,##0.000"/>
    <numFmt numFmtId="177" formatCode="#,##0.0000"/>
    <numFmt numFmtId="178" formatCode="#,##0.00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440"/>
  <sheetViews>
    <sheetView tabSelected="1" view="pageBreakPreview" zoomScale="90" zoomScaleSheetLayoutView="90" zoomScalePageLayoutView="0" workbookViewId="0" topLeftCell="A1">
      <selection activeCell="C2" sqref="C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7.25390625" style="1" customWidth="1"/>
    <col min="6" max="6" width="7.125" style="1" customWidth="1"/>
    <col min="7" max="8" width="16.75390625" style="29" customWidth="1"/>
    <col min="9" max="9" width="21.75390625" style="1" hidden="1" customWidth="1"/>
    <col min="10" max="16384" width="9.125" style="1" customWidth="1"/>
  </cols>
  <sheetData>
    <row r="2" spans="1:9" ht="84.75" customHeight="1">
      <c r="A2" s="21"/>
      <c r="B2" s="21"/>
      <c r="C2" s="21"/>
      <c r="D2" s="21"/>
      <c r="E2" s="21"/>
      <c r="F2" s="46" t="s">
        <v>176</v>
      </c>
      <c r="G2" s="46"/>
      <c r="H2" s="46"/>
      <c r="I2" s="2"/>
    </row>
    <row r="3" spans="1:9" ht="34.5" customHeight="1">
      <c r="A3" s="52" t="s">
        <v>96</v>
      </c>
      <c r="B3" s="52"/>
      <c r="C3" s="52"/>
      <c r="D3" s="52"/>
      <c r="E3" s="52"/>
      <c r="F3" s="52"/>
      <c r="G3" s="52"/>
      <c r="H3" s="52"/>
      <c r="I3" s="3"/>
    </row>
    <row r="4" spans="1:9" ht="18" customHeight="1">
      <c r="A4" s="22"/>
      <c r="B4" s="21"/>
      <c r="C4" s="21"/>
      <c r="D4" s="21"/>
      <c r="E4" s="21"/>
      <c r="F4" s="21"/>
      <c r="G4" s="24"/>
      <c r="H4" s="25"/>
      <c r="I4" s="3"/>
    </row>
    <row r="5" spans="1:9" ht="21.75" customHeight="1">
      <c r="A5" s="47" t="s">
        <v>77</v>
      </c>
      <c r="B5" s="50" t="s">
        <v>26</v>
      </c>
      <c r="C5" s="51" t="s">
        <v>0</v>
      </c>
      <c r="D5" s="51" t="s">
        <v>1</v>
      </c>
      <c r="E5" s="51" t="s">
        <v>2</v>
      </c>
      <c r="F5" s="51" t="s">
        <v>3</v>
      </c>
      <c r="G5" s="49" t="s">
        <v>25</v>
      </c>
      <c r="H5" s="49"/>
      <c r="I5" s="4"/>
    </row>
    <row r="6" spans="1:9" ht="81.75" customHeight="1">
      <c r="A6" s="48"/>
      <c r="B6" s="50"/>
      <c r="C6" s="51"/>
      <c r="D6" s="51"/>
      <c r="E6" s="51"/>
      <c r="F6" s="51"/>
      <c r="G6" s="26" t="s">
        <v>30</v>
      </c>
      <c r="H6" s="27" t="s">
        <v>20</v>
      </c>
      <c r="I6" s="5" t="s">
        <v>40</v>
      </c>
    </row>
    <row r="7" spans="1:9" ht="38.25" customHeight="1">
      <c r="A7" s="17">
        <v>600</v>
      </c>
      <c r="B7" s="12" t="s">
        <v>78</v>
      </c>
      <c r="C7" s="6"/>
      <c r="D7" s="31"/>
      <c r="E7" s="15"/>
      <c r="F7" s="15"/>
      <c r="G7" s="41">
        <f>G8</f>
        <v>1419.3527</v>
      </c>
      <c r="H7" s="41">
        <f>H8</f>
        <v>0</v>
      </c>
      <c r="I7" s="5"/>
    </row>
    <row r="8" spans="1:9" ht="45">
      <c r="A8" s="31">
        <v>600</v>
      </c>
      <c r="B8" s="16" t="s">
        <v>4</v>
      </c>
      <c r="C8" s="7" t="s">
        <v>21</v>
      </c>
      <c r="D8" s="7" t="s">
        <v>24</v>
      </c>
      <c r="E8" s="7"/>
      <c r="F8" s="7"/>
      <c r="G8" s="42">
        <f>G9</f>
        <v>1419.3527</v>
      </c>
      <c r="H8" s="42">
        <f>H9</f>
        <v>0</v>
      </c>
      <c r="I8" s="5"/>
    </row>
    <row r="9" spans="1:9" ht="30">
      <c r="A9" s="31">
        <v>600</v>
      </c>
      <c r="B9" s="16" t="s">
        <v>86</v>
      </c>
      <c r="C9" s="7" t="s">
        <v>21</v>
      </c>
      <c r="D9" s="7" t="s">
        <v>24</v>
      </c>
      <c r="E9" s="7" t="s">
        <v>131</v>
      </c>
      <c r="F9" s="7"/>
      <c r="G9" s="42">
        <f>G10+G11</f>
        <v>1419.3527</v>
      </c>
      <c r="H9" s="42">
        <f>H10</f>
        <v>0</v>
      </c>
      <c r="I9" s="5"/>
    </row>
    <row r="10" spans="1:9" ht="30">
      <c r="A10" s="31">
        <v>600</v>
      </c>
      <c r="B10" s="16" t="s">
        <v>54</v>
      </c>
      <c r="C10" s="7" t="s">
        <v>21</v>
      </c>
      <c r="D10" s="7" t="s">
        <v>24</v>
      </c>
      <c r="E10" s="7" t="s">
        <v>131</v>
      </c>
      <c r="F10" s="7" t="s">
        <v>53</v>
      </c>
      <c r="G10" s="42">
        <f>700.3692+211.5115</f>
        <v>911.8806999999999</v>
      </c>
      <c r="H10" s="43">
        <v>0</v>
      </c>
      <c r="I10" s="5" t="s">
        <v>41</v>
      </c>
    </row>
    <row r="11" spans="1:9" ht="45">
      <c r="A11" s="31">
        <v>600</v>
      </c>
      <c r="B11" s="16" t="s">
        <v>56</v>
      </c>
      <c r="C11" s="7" t="s">
        <v>21</v>
      </c>
      <c r="D11" s="7" t="s">
        <v>24</v>
      </c>
      <c r="E11" s="7" t="s">
        <v>131</v>
      </c>
      <c r="F11" s="7" t="s">
        <v>55</v>
      </c>
      <c r="G11" s="42">
        <v>507.472</v>
      </c>
      <c r="H11" s="43">
        <v>0</v>
      </c>
      <c r="I11" s="10" t="s">
        <v>42</v>
      </c>
    </row>
    <row r="12" spans="1:9" ht="15" hidden="1">
      <c r="A12" s="31">
        <v>600</v>
      </c>
      <c r="B12" s="16" t="s">
        <v>58</v>
      </c>
      <c r="C12" s="7" t="s">
        <v>21</v>
      </c>
      <c r="D12" s="7" t="s">
        <v>24</v>
      </c>
      <c r="E12" s="7" t="s">
        <v>97</v>
      </c>
      <c r="F12" s="7" t="s">
        <v>57</v>
      </c>
      <c r="G12" s="42">
        <v>0</v>
      </c>
      <c r="H12" s="43">
        <v>0</v>
      </c>
      <c r="I12" s="10"/>
    </row>
    <row r="13" spans="1:9" ht="31.5">
      <c r="A13" s="19">
        <v>601</v>
      </c>
      <c r="B13" s="12" t="s">
        <v>79</v>
      </c>
      <c r="C13" s="7"/>
      <c r="D13" s="7"/>
      <c r="E13" s="7"/>
      <c r="F13" s="7"/>
      <c r="G13" s="41">
        <f>G17+G22+G33+G40+G55+G62+G93+G96+G105+G114+G123+G132+G99+G48+G69+G74+G111+G14+G81+G78+G85+G108+G121+G90</f>
        <v>554442.91444</v>
      </c>
      <c r="H13" s="41">
        <f>H17+H22+H33+H40+H55+H62+H93+H96+H105+H114+H123+H132+H99+H48+H69+H74+H111+H14+H81+H78+H85+H108+H121+H90</f>
        <v>284681.52202000003</v>
      </c>
      <c r="I13" s="10"/>
    </row>
    <row r="14" spans="1:9" ht="45">
      <c r="A14" s="20">
        <v>601</v>
      </c>
      <c r="B14" s="9" t="s">
        <v>95</v>
      </c>
      <c r="C14" s="7" t="s">
        <v>21</v>
      </c>
      <c r="D14" s="7" t="s">
        <v>35</v>
      </c>
      <c r="E14" s="7"/>
      <c r="F14" s="7"/>
      <c r="G14" s="42">
        <f>G15</f>
        <v>1373.00066</v>
      </c>
      <c r="H14" s="42">
        <f>H15</f>
        <v>0</v>
      </c>
      <c r="I14" s="10"/>
    </row>
    <row r="15" spans="1:9" ht="75">
      <c r="A15" s="20">
        <v>601</v>
      </c>
      <c r="B15" s="9" t="s">
        <v>98</v>
      </c>
      <c r="C15" s="7" t="s">
        <v>21</v>
      </c>
      <c r="D15" s="7" t="s">
        <v>35</v>
      </c>
      <c r="E15" s="7" t="s">
        <v>132</v>
      </c>
      <c r="F15" s="15"/>
      <c r="G15" s="42">
        <f>G16</f>
        <v>1373.00066</v>
      </c>
      <c r="H15" s="42">
        <f>H16</f>
        <v>0</v>
      </c>
      <c r="I15" s="10"/>
    </row>
    <row r="16" spans="1:9" ht="30">
      <c r="A16" s="20">
        <v>601</v>
      </c>
      <c r="B16" s="9" t="s">
        <v>54</v>
      </c>
      <c r="C16" s="7" t="s">
        <v>21</v>
      </c>
      <c r="D16" s="7" t="s">
        <v>35</v>
      </c>
      <c r="E16" s="7" t="s">
        <v>132</v>
      </c>
      <c r="F16" s="7" t="s">
        <v>53</v>
      </c>
      <c r="G16" s="42">
        <f>1054.532+318.46866</f>
        <v>1373.00066</v>
      </c>
      <c r="H16" s="42">
        <v>0</v>
      </c>
      <c r="I16" s="10"/>
    </row>
    <row r="17" spans="1:9" ht="22.5" customHeight="1">
      <c r="A17" s="20">
        <v>601</v>
      </c>
      <c r="B17" s="16" t="s">
        <v>5</v>
      </c>
      <c r="C17" s="7" t="s">
        <v>21</v>
      </c>
      <c r="D17" s="7" t="s">
        <v>22</v>
      </c>
      <c r="E17" s="7"/>
      <c r="F17" s="7"/>
      <c r="G17" s="42">
        <f>G18</f>
        <v>37402.7738</v>
      </c>
      <c r="H17" s="42">
        <f>H18</f>
        <v>0</v>
      </c>
      <c r="I17" s="11"/>
    </row>
    <row r="18" spans="1:9" ht="75">
      <c r="A18" s="20">
        <v>601</v>
      </c>
      <c r="B18" s="9" t="s">
        <v>98</v>
      </c>
      <c r="C18" s="7" t="s">
        <v>21</v>
      </c>
      <c r="D18" s="7" t="s">
        <v>22</v>
      </c>
      <c r="E18" s="7" t="s">
        <v>132</v>
      </c>
      <c r="F18" s="7"/>
      <c r="G18" s="42">
        <f>G19+G20+G21</f>
        <v>37402.7738</v>
      </c>
      <c r="H18" s="42">
        <f>H19+H20+H21</f>
        <v>0</v>
      </c>
      <c r="I18" s="11"/>
    </row>
    <row r="19" spans="1:9" ht="30">
      <c r="A19" s="20">
        <v>601</v>
      </c>
      <c r="B19" s="16" t="s">
        <v>54</v>
      </c>
      <c r="C19" s="7" t="s">
        <v>21</v>
      </c>
      <c r="D19" s="7" t="s">
        <v>22</v>
      </c>
      <c r="E19" s="7" t="s">
        <v>132</v>
      </c>
      <c r="F19" s="7" t="s">
        <v>53</v>
      </c>
      <c r="G19" s="42">
        <f>24502.945+7399.89164</f>
        <v>31902.83664</v>
      </c>
      <c r="H19" s="43">
        <v>0</v>
      </c>
      <c r="I19" s="11"/>
    </row>
    <row r="20" spans="1:9" ht="45">
      <c r="A20" s="20">
        <v>601</v>
      </c>
      <c r="B20" s="16" t="s">
        <v>56</v>
      </c>
      <c r="C20" s="7" t="s">
        <v>21</v>
      </c>
      <c r="D20" s="7" t="s">
        <v>22</v>
      </c>
      <c r="E20" s="7" t="s">
        <v>132</v>
      </c>
      <c r="F20" s="7" t="s">
        <v>55</v>
      </c>
      <c r="G20" s="42">
        <v>5386.98116</v>
      </c>
      <c r="H20" s="42">
        <v>0</v>
      </c>
      <c r="I20" s="5"/>
    </row>
    <row r="21" spans="1:9" ht="17.25" customHeight="1">
      <c r="A21" s="20">
        <v>601</v>
      </c>
      <c r="B21" s="16" t="s">
        <v>58</v>
      </c>
      <c r="C21" s="7" t="s">
        <v>21</v>
      </c>
      <c r="D21" s="7" t="s">
        <v>22</v>
      </c>
      <c r="E21" s="7" t="s">
        <v>132</v>
      </c>
      <c r="F21" s="7" t="s">
        <v>57</v>
      </c>
      <c r="G21" s="42">
        <f>98.956+14</f>
        <v>112.956</v>
      </c>
      <c r="H21" s="42">
        <v>0</v>
      </c>
      <c r="I21" s="5" t="s">
        <v>41</v>
      </c>
    </row>
    <row r="22" spans="1:9" ht="24.75" customHeight="1">
      <c r="A22" s="20">
        <v>601</v>
      </c>
      <c r="B22" s="30" t="s">
        <v>6</v>
      </c>
      <c r="C22" s="7" t="s">
        <v>21</v>
      </c>
      <c r="D22" s="7" t="s">
        <v>45</v>
      </c>
      <c r="E22" s="7"/>
      <c r="F22" s="7"/>
      <c r="G22" s="42">
        <f>G29+G23+G25</f>
        <v>37328.30158</v>
      </c>
      <c r="H22" s="42">
        <f>H29+H23+H25</f>
        <v>233</v>
      </c>
      <c r="I22" s="10" t="s">
        <v>42</v>
      </c>
    </row>
    <row r="23" spans="1:9" ht="91.5" customHeight="1">
      <c r="A23" s="20">
        <v>601</v>
      </c>
      <c r="B23" s="16" t="s">
        <v>169</v>
      </c>
      <c r="C23" s="7" t="s">
        <v>21</v>
      </c>
      <c r="D23" s="7" t="s">
        <v>45</v>
      </c>
      <c r="E23" s="7" t="s">
        <v>167</v>
      </c>
      <c r="F23" s="7"/>
      <c r="G23" s="42">
        <f>G24</f>
        <v>3105.77826</v>
      </c>
      <c r="H23" s="42">
        <f>H24</f>
        <v>0</v>
      </c>
      <c r="I23" s="10"/>
    </row>
    <row r="24" spans="1:9" ht="45">
      <c r="A24" s="20">
        <v>601</v>
      </c>
      <c r="B24" s="16" t="s">
        <v>56</v>
      </c>
      <c r="C24" s="7" t="s">
        <v>21</v>
      </c>
      <c r="D24" s="7" t="s">
        <v>45</v>
      </c>
      <c r="E24" s="7" t="s">
        <v>167</v>
      </c>
      <c r="F24" s="7" t="s">
        <v>55</v>
      </c>
      <c r="G24" s="42">
        <v>3105.77826</v>
      </c>
      <c r="H24" s="42">
        <v>0</v>
      </c>
      <c r="I24" s="10" t="s">
        <v>43</v>
      </c>
    </row>
    <row r="25" spans="1:9" ht="60">
      <c r="A25" s="20">
        <v>601</v>
      </c>
      <c r="B25" s="16" t="s">
        <v>118</v>
      </c>
      <c r="C25" s="7" t="s">
        <v>21</v>
      </c>
      <c r="D25" s="7">
        <v>13</v>
      </c>
      <c r="E25" s="7" t="s">
        <v>150</v>
      </c>
      <c r="F25" s="7"/>
      <c r="G25" s="42">
        <f>G26+G27+G28</f>
        <v>10421.609</v>
      </c>
      <c r="H25" s="42">
        <f>H26+H27+H28</f>
        <v>0</v>
      </c>
      <c r="I25" s="10"/>
    </row>
    <row r="26" spans="1:9" ht="30">
      <c r="A26" s="20">
        <v>601</v>
      </c>
      <c r="B26" s="16" t="s">
        <v>54</v>
      </c>
      <c r="C26" s="7" t="s">
        <v>21</v>
      </c>
      <c r="D26" s="7">
        <v>13</v>
      </c>
      <c r="E26" s="7" t="s">
        <v>150</v>
      </c>
      <c r="F26" s="7" t="s">
        <v>63</v>
      </c>
      <c r="G26" s="42">
        <f>6445.778+1946.62443</f>
        <v>8392.40243</v>
      </c>
      <c r="H26" s="43">
        <v>0</v>
      </c>
      <c r="I26" s="10"/>
    </row>
    <row r="27" spans="1:9" ht="45">
      <c r="A27" s="20">
        <v>601</v>
      </c>
      <c r="B27" s="16" t="s">
        <v>56</v>
      </c>
      <c r="C27" s="7" t="s">
        <v>21</v>
      </c>
      <c r="D27" s="7">
        <v>13</v>
      </c>
      <c r="E27" s="7" t="s">
        <v>150</v>
      </c>
      <c r="F27" s="7" t="s">
        <v>55</v>
      </c>
      <c r="G27" s="42">
        <v>2015.75657</v>
      </c>
      <c r="H27" s="43">
        <v>0</v>
      </c>
      <c r="I27" s="5"/>
    </row>
    <row r="28" spans="1:9" ht="21" customHeight="1">
      <c r="A28" s="20">
        <v>601</v>
      </c>
      <c r="B28" s="16" t="s">
        <v>58</v>
      </c>
      <c r="C28" s="7" t="s">
        <v>21</v>
      </c>
      <c r="D28" s="7">
        <v>13</v>
      </c>
      <c r="E28" s="7" t="s">
        <v>150</v>
      </c>
      <c r="F28" s="7" t="s">
        <v>57</v>
      </c>
      <c r="G28" s="42">
        <f>9+4.45</f>
        <v>13.45</v>
      </c>
      <c r="H28" s="43">
        <v>0</v>
      </c>
      <c r="I28" s="10" t="s">
        <v>42</v>
      </c>
    </row>
    <row r="29" spans="1:9" ht="80.25" customHeight="1">
      <c r="A29" s="20">
        <v>601</v>
      </c>
      <c r="B29" s="9" t="s">
        <v>98</v>
      </c>
      <c r="C29" s="7" t="s">
        <v>21</v>
      </c>
      <c r="D29" s="7">
        <v>13</v>
      </c>
      <c r="E29" s="7" t="s">
        <v>132</v>
      </c>
      <c r="F29" s="7"/>
      <c r="G29" s="42">
        <f>G30+G31+G32</f>
        <v>23800.914319999996</v>
      </c>
      <c r="H29" s="42">
        <f>H30+H32</f>
        <v>233</v>
      </c>
      <c r="I29" s="5"/>
    </row>
    <row r="30" spans="1:9" s="13" customFormat="1" ht="45">
      <c r="A30" s="20">
        <v>601</v>
      </c>
      <c r="B30" s="16" t="s">
        <v>56</v>
      </c>
      <c r="C30" s="7" t="s">
        <v>21</v>
      </c>
      <c r="D30" s="7">
        <v>13</v>
      </c>
      <c r="E30" s="7" t="s">
        <v>132</v>
      </c>
      <c r="F30" s="7" t="s">
        <v>55</v>
      </c>
      <c r="G30" s="42">
        <f>233+164.07204+4266.56999</f>
        <v>4663.64203</v>
      </c>
      <c r="H30" s="43">
        <v>233</v>
      </c>
      <c r="I30" s="5"/>
    </row>
    <row r="31" spans="1:9" s="13" customFormat="1" ht="15">
      <c r="A31" s="20">
        <v>601</v>
      </c>
      <c r="B31" s="16" t="s">
        <v>61</v>
      </c>
      <c r="C31" s="7" t="s">
        <v>21</v>
      </c>
      <c r="D31" s="7">
        <v>13</v>
      </c>
      <c r="E31" s="7" t="s">
        <v>132</v>
      </c>
      <c r="F31" s="7" t="s">
        <v>59</v>
      </c>
      <c r="G31" s="42">
        <f>5188.61587+7661.38115</f>
        <v>12849.997019999999</v>
      </c>
      <c r="H31" s="42">
        <v>0</v>
      </c>
      <c r="I31" s="5"/>
    </row>
    <row r="32" spans="1:9" s="13" customFormat="1" ht="17.25" customHeight="1">
      <c r="A32" s="20">
        <v>601</v>
      </c>
      <c r="B32" s="16" t="s">
        <v>62</v>
      </c>
      <c r="C32" s="7" t="s">
        <v>21</v>
      </c>
      <c r="D32" s="7" t="s">
        <v>45</v>
      </c>
      <c r="E32" s="7" t="s">
        <v>132</v>
      </c>
      <c r="F32" s="7" t="s">
        <v>60</v>
      </c>
      <c r="G32" s="42">
        <v>6287.27527</v>
      </c>
      <c r="H32" s="42">
        <v>0</v>
      </c>
      <c r="I32" s="5"/>
    </row>
    <row r="33" spans="1:9" s="13" customFormat="1" ht="45">
      <c r="A33" s="20">
        <v>601</v>
      </c>
      <c r="B33" s="16" t="s">
        <v>27</v>
      </c>
      <c r="C33" s="7" t="s">
        <v>24</v>
      </c>
      <c r="D33" s="7" t="s">
        <v>36</v>
      </c>
      <c r="E33" s="7"/>
      <c r="F33" s="7"/>
      <c r="G33" s="42">
        <f>G34+G36</f>
        <v>2300.1380599999998</v>
      </c>
      <c r="H33" s="42">
        <f>H34+H36</f>
        <v>0</v>
      </c>
      <c r="I33" s="5"/>
    </row>
    <row r="34" spans="1:9" s="13" customFormat="1" ht="45">
      <c r="A34" s="20">
        <v>601</v>
      </c>
      <c r="B34" s="16" t="s">
        <v>99</v>
      </c>
      <c r="C34" s="7" t="s">
        <v>24</v>
      </c>
      <c r="D34" s="7" t="s">
        <v>36</v>
      </c>
      <c r="E34" s="7" t="s">
        <v>133</v>
      </c>
      <c r="F34" s="7"/>
      <c r="G34" s="42">
        <f>G35</f>
        <v>200</v>
      </c>
      <c r="H34" s="42">
        <f>H35</f>
        <v>0</v>
      </c>
      <c r="I34" s="10" t="s">
        <v>42</v>
      </c>
    </row>
    <row r="35" spans="1:9" s="13" customFormat="1" ht="45">
      <c r="A35" s="20">
        <v>601</v>
      </c>
      <c r="B35" s="16" t="s">
        <v>56</v>
      </c>
      <c r="C35" s="7" t="s">
        <v>24</v>
      </c>
      <c r="D35" s="7" t="s">
        <v>36</v>
      </c>
      <c r="E35" s="7" t="s">
        <v>133</v>
      </c>
      <c r="F35" s="7" t="s">
        <v>55</v>
      </c>
      <c r="G35" s="42">
        <v>200</v>
      </c>
      <c r="H35" s="42">
        <v>0</v>
      </c>
      <c r="I35" s="5"/>
    </row>
    <row r="36" spans="1:9" s="13" customFormat="1" ht="75">
      <c r="A36" s="20">
        <v>601</v>
      </c>
      <c r="B36" s="16" t="s">
        <v>100</v>
      </c>
      <c r="C36" s="7" t="s">
        <v>24</v>
      </c>
      <c r="D36" s="7" t="s">
        <v>36</v>
      </c>
      <c r="E36" s="7" t="s">
        <v>134</v>
      </c>
      <c r="F36" s="32"/>
      <c r="G36" s="42">
        <f>G37+G38+G39</f>
        <v>2100.1380599999998</v>
      </c>
      <c r="H36" s="42">
        <f>H37+H38+H39</f>
        <v>0</v>
      </c>
      <c r="I36" s="5"/>
    </row>
    <row r="37" spans="1:9" s="13" customFormat="1" ht="45">
      <c r="A37" s="20">
        <v>601</v>
      </c>
      <c r="B37" s="16" t="s">
        <v>56</v>
      </c>
      <c r="C37" s="7" t="s">
        <v>24</v>
      </c>
      <c r="D37" s="7" t="s">
        <v>36</v>
      </c>
      <c r="E37" s="7" t="s">
        <v>134</v>
      </c>
      <c r="F37" s="7" t="s">
        <v>55</v>
      </c>
      <c r="G37" s="42">
        <f>1308.452+10</f>
        <v>1318.452</v>
      </c>
      <c r="H37" s="44">
        <v>0</v>
      </c>
      <c r="I37" s="10"/>
    </row>
    <row r="38" spans="1:9" s="13" customFormat="1" ht="27" customHeight="1">
      <c r="A38" s="20">
        <v>601</v>
      </c>
      <c r="B38" s="16" t="s">
        <v>61</v>
      </c>
      <c r="C38" s="7" t="s">
        <v>24</v>
      </c>
      <c r="D38" s="7" t="s">
        <v>36</v>
      </c>
      <c r="E38" s="7" t="s">
        <v>134</v>
      </c>
      <c r="F38" s="7" t="s">
        <v>59</v>
      </c>
      <c r="G38" s="42">
        <v>40.11162</v>
      </c>
      <c r="H38" s="44">
        <v>0</v>
      </c>
      <c r="I38" s="10"/>
    </row>
    <row r="39" spans="1:9" s="13" customFormat="1" ht="27" customHeight="1">
      <c r="A39" s="20">
        <v>601</v>
      </c>
      <c r="B39" s="16" t="s">
        <v>62</v>
      </c>
      <c r="C39" s="7" t="s">
        <v>24</v>
      </c>
      <c r="D39" s="7" t="s">
        <v>36</v>
      </c>
      <c r="E39" s="7" t="s">
        <v>134</v>
      </c>
      <c r="F39" s="7" t="s">
        <v>60</v>
      </c>
      <c r="G39" s="42">
        <v>741.57444</v>
      </c>
      <c r="H39" s="44">
        <v>0</v>
      </c>
      <c r="I39" s="10"/>
    </row>
    <row r="40" spans="1:9" s="13" customFormat="1" ht="45">
      <c r="A40" s="20">
        <v>601</v>
      </c>
      <c r="B40" s="16" t="s">
        <v>17</v>
      </c>
      <c r="C40" s="7" t="s">
        <v>24</v>
      </c>
      <c r="D40" s="7">
        <v>14</v>
      </c>
      <c r="E40" s="7"/>
      <c r="F40" s="7"/>
      <c r="G40" s="42">
        <f>G41+G46+G43</f>
        <v>1324</v>
      </c>
      <c r="H40" s="42">
        <f>H41+H46+H43</f>
        <v>869</v>
      </c>
      <c r="I40" s="10"/>
    </row>
    <row r="41" spans="1:9" s="13" customFormat="1" ht="60">
      <c r="A41" s="20">
        <v>601</v>
      </c>
      <c r="B41" s="16" t="s">
        <v>101</v>
      </c>
      <c r="C41" s="7" t="s">
        <v>24</v>
      </c>
      <c r="D41" s="7">
        <v>14</v>
      </c>
      <c r="E41" s="7" t="s">
        <v>135</v>
      </c>
      <c r="F41" s="7"/>
      <c r="G41" s="42">
        <f>G42</f>
        <v>400</v>
      </c>
      <c r="H41" s="42">
        <f>H42</f>
        <v>0</v>
      </c>
      <c r="I41" s="10"/>
    </row>
    <row r="42" spans="1:9" s="13" customFormat="1" ht="45">
      <c r="A42" s="20">
        <v>601</v>
      </c>
      <c r="B42" s="16" t="s">
        <v>56</v>
      </c>
      <c r="C42" s="7" t="s">
        <v>24</v>
      </c>
      <c r="D42" s="7" t="s">
        <v>52</v>
      </c>
      <c r="E42" s="7" t="s">
        <v>135</v>
      </c>
      <c r="F42" s="7" t="s">
        <v>55</v>
      </c>
      <c r="G42" s="42">
        <v>400</v>
      </c>
      <c r="H42" s="43">
        <v>0</v>
      </c>
      <c r="I42" s="10"/>
    </row>
    <row r="43" spans="1:9" s="13" customFormat="1" ht="45">
      <c r="A43" s="20">
        <v>601</v>
      </c>
      <c r="B43" s="9" t="s">
        <v>93</v>
      </c>
      <c r="C43" s="7" t="s">
        <v>24</v>
      </c>
      <c r="D43" s="7" t="s">
        <v>52</v>
      </c>
      <c r="E43" s="7" t="s">
        <v>132</v>
      </c>
      <c r="F43" s="7"/>
      <c r="G43" s="42">
        <f>G44+G45</f>
        <v>869</v>
      </c>
      <c r="H43" s="42">
        <f>H44+H45</f>
        <v>869</v>
      </c>
      <c r="I43" s="10"/>
    </row>
    <row r="44" spans="1:9" s="13" customFormat="1" ht="30">
      <c r="A44" s="20">
        <v>601</v>
      </c>
      <c r="B44" s="9" t="s">
        <v>103</v>
      </c>
      <c r="C44" s="7" t="s">
        <v>24</v>
      </c>
      <c r="D44" s="7" t="s">
        <v>52</v>
      </c>
      <c r="E44" s="7" t="s">
        <v>132</v>
      </c>
      <c r="F44" s="7" t="s">
        <v>53</v>
      </c>
      <c r="G44" s="42">
        <f>632.532+191.025</f>
        <v>823.557</v>
      </c>
      <c r="H44" s="43">
        <f>632.532+191.025</f>
        <v>823.557</v>
      </c>
      <c r="I44" s="10"/>
    </row>
    <row r="45" spans="1:9" s="13" customFormat="1" ht="45">
      <c r="A45" s="20">
        <v>601</v>
      </c>
      <c r="B45" s="9" t="s">
        <v>88</v>
      </c>
      <c r="C45" s="7" t="s">
        <v>24</v>
      </c>
      <c r="D45" s="7" t="s">
        <v>52</v>
      </c>
      <c r="E45" s="7" t="s">
        <v>132</v>
      </c>
      <c r="F45" s="7" t="s">
        <v>55</v>
      </c>
      <c r="G45" s="42">
        <v>45.443</v>
      </c>
      <c r="H45" s="43">
        <v>45.443</v>
      </c>
      <c r="I45" s="10"/>
    </row>
    <row r="46" spans="1:9" s="13" customFormat="1" ht="105">
      <c r="A46" s="20">
        <v>601</v>
      </c>
      <c r="B46" s="16" t="s">
        <v>102</v>
      </c>
      <c r="C46" s="7" t="s">
        <v>24</v>
      </c>
      <c r="D46" s="7" t="s">
        <v>52</v>
      </c>
      <c r="E46" s="7" t="s">
        <v>136</v>
      </c>
      <c r="F46" s="7"/>
      <c r="G46" s="42">
        <f>G47</f>
        <v>55</v>
      </c>
      <c r="H46" s="42">
        <f>H47</f>
        <v>0</v>
      </c>
      <c r="I46" s="10"/>
    </row>
    <row r="47" spans="1:9" s="13" customFormat="1" ht="45">
      <c r="A47" s="20">
        <v>601</v>
      </c>
      <c r="B47" s="16" t="s">
        <v>56</v>
      </c>
      <c r="C47" s="7" t="s">
        <v>24</v>
      </c>
      <c r="D47" s="7" t="s">
        <v>52</v>
      </c>
      <c r="E47" s="7" t="s">
        <v>136</v>
      </c>
      <c r="F47" s="7" t="s">
        <v>55</v>
      </c>
      <c r="G47" s="42">
        <v>55</v>
      </c>
      <c r="H47" s="43">
        <v>0</v>
      </c>
      <c r="I47" s="10"/>
    </row>
    <row r="48" spans="1:9" s="13" customFormat="1" ht="15">
      <c r="A48" s="20">
        <v>601</v>
      </c>
      <c r="B48" s="9" t="s">
        <v>87</v>
      </c>
      <c r="C48" s="7" t="s">
        <v>22</v>
      </c>
      <c r="D48" s="7" t="s">
        <v>19</v>
      </c>
      <c r="E48" s="7"/>
      <c r="F48" s="7"/>
      <c r="G48" s="42">
        <f>G49+G53</f>
        <v>7143.429</v>
      </c>
      <c r="H48" s="42">
        <f>H49+H53</f>
        <v>7143.429</v>
      </c>
      <c r="I48" s="10"/>
    </row>
    <row r="49" spans="1:9" s="13" customFormat="1" ht="75">
      <c r="A49" s="20">
        <v>601</v>
      </c>
      <c r="B49" s="9" t="s">
        <v>98</v>
      </c>
      <c r="C49" s="7" t="s">
        <v>22</v>
      </c>
      <c r="D49" s="7" t="s">
        <v>19</v>
      </c>
      <c r="E49" s="7" t="s">
        <v>132</v>
      </c>
      <c r="F49" s="7"/>
      <c r="G49" s="42">
        <f>G50</f>
        <v>4106.429</v>
      </c>
      <c r="H49" s="42">
        <f>H50</f>
        <v>4106.429</v>
      </c>
      <c r="I49" s="10"/>
    </row>
    <row r="50" spans="1:9" s="13" customFormat="1" ht="45">
      <c r="A50" s="20">
        <v>601</v>
      </c>
      <c r="B50" s="9" t="s">
        <v>93</v>
      </c>
      <c r="C50" s="7" t="s">
        <v>22</v>
      </c>
      <c r="D50" s="7" t="s">
        <v>19</v>
      </c>
      <c r="E50" s="7" t="s">
        <v>132</v>
      </c>
      <c r="F50" s="7"/>
      <c r="G50" s="42">
        <f>G51+G52</f>
        <v>4106.429</v>
      </c>
      <c r="H50" s="42">
        <f>H51+H52</f>
        <v>4106.429</v>
      </c>
      <c r="I50" s="10"/>
    </row>
    <row r="51" spans="1:9" s="13" customFormat="1" ht="30">
      <c r="A51" s="20">
        <v>601</v>
      </c>
      <c r="B51" s="9" t="s">
        <v>103</v>
      </c>
      <c r="C51" s="7" t="s">
        <v>22</v>
      </c>
      <c r="D51" s="7" t="s">
        <v>19</v>
      </c>
      <c r="E51" s="7" t="s">
        <v>132</v>
      </c>
      <c r="F51" s="7" t="s">
        <v>53</v>
      </c>
      <c r="G51" s="42">
        <f>959.38+289.73526+1466.161+442.79086</f>
        <v>3158.06712</v>
      </c>
      <c r="H51" s="42">
        <f>959.38+289.73526+1466.161+442.79086</f>
        <v>3158.06712</v>
      </c>
      <c r="I51" s="10"/>
    </row>
    <row r="52" spans="1:9" s="13" customFormat="1" ht="45">
      <c r="A52" s="20">
        <v>601</v>
      </c>
      <c r="B52" s="9" t="s">
        <v>88</v>
      </c>
      <c r="C52" s="7" t="s">
        <v>22</v>
      </c>
      <c r="D52" s="7" t="s">
        <v>19</v>
      </c>
      <c r="E52" s="7" t="s">
        <v>132</v>
      </c>
      <c r="F52" s="7" t="s">
        <v>55</v>
      </c>
      <c r="G52" s="42">
        <f>550.88474+397.47714</f>
        <v>948.3618799999999</v>
      </c>
      <c r="H52" s="42">
        <f>550.88474+397.47714</f>
        <v>948.3618799999999</v>
      </c>
      <c r="I52" s="5"/>
    </row>
    <row r="53" spans="1:9" ht="75">
      <c r="A53" s="20">
        <v>601</v>
      </c>
      <c r="B53" s="9" t="s">
        <v>130</v>
      </c>
      <c r="C53" s="7" t="s">
        <v>22</v>
      </c>
      <c r="D53" s="7" t="s">
        <v>19</v>
      </c>
      <c r="E53" s="7" t="s">
        <v>137</v>
      </c>
      <c r="F53" s="7"/>
      <c r="G53" s="42">
        <f>G54</f>
        <v>3037</v>
      </c>
      <c r="H53" s="42">
        <f>H54</f>
        <v>3037</v>
      </c>
      <c r="I53" s="5"/>
    </row>
    <row r="54" spans="1:9" ht="60">
      <c r="A54" s="20">
        <v>601</v>
      </c>
      <c r="B54" s="9" t="s">
        <v>65</v>
      </c>
      <c r="C54" s="7" t="s">
        <v>22</v>
      </c>
      <c r="D54" s="7" t="s">
        <v>19</v>
      </c>
      <c r="E54" s="7" t="s">
        <v>137</v>
      </c>
      <c r="F54" s="7" t="s">
        <v>48</v>
      </c>
      <c r="G54" s="42">
        <v>3037</v>
      </c>
      <c r="H54" s="42">
        <v>3037</v>
      </c>
      <c r="I54" s="10"/>
    </row>
    <row r="55" spans="1:9" ht="15.75">
      <c r="A55" s="20">
        <v>601</v>
      </c>
      <c r="B55" s="30" t="s">
        <v>28</v>
      </c>
      <c r="C55" s="7" t="s">
        <v>22</v>
      </c>
      <c r="D55" s="7" t="s">
        <v>36</v>
      </c>
      <c r="E55" s="7"/>
      <c r="F55" s="7"/>
      <c r="G55" s="42">
        <f>G56+G58+G60</f>
        <v>29492.440970000003</v>
      </c>
      <c r="H55" s="42">
        <f>H56+H58+H60</f>
        <v>0</v>
      </c>
      <c r="I55" s="28" t="e">
        <f>I56+#REF!</f>
        <v>#REF!</v>
      </c>
    </row>
    <row r="56" spans="1:9" ht="60">
      <c r="A56" s="20">
        <v>601</v>
      </c>
      <c r="B56" s="16" t="s">
        <v>104</v>
      </c>
      <c r="C56" s="7" t="s">
        <v>22</v>
      </c>
      <c r="D56" s="7" t="s">
        <v>36</v>
      </c>
      <c r="E56" s="7" t="s">
        <v>138</v>
      </c>
      <c r="F56" s="7"/>
      <c r="G56" s="42">
        <f>G57</f>
        <v>877.256</v>
      </c>
      <c r="H56" s="42">
        <f>H57</f>
        <v>0</v>
      </c>
      <c r="I56" s="10"/>
    </row>
    <row r="57" spans="1:9" ht="45">
      <c r="A57" s="20">
        <v>601</v>
      </c>
      <c r="B57" s="16" t="s">
        <v>56</v>
      </c>
      <c r="C57" s="7" t="s">
        <v>22</v>
      </c>
      <c r="D57" s="7" t="s">
        <v>36</v>
      </c>
      <c r="E57" s="7" t="s">
        <v>138</v>
      </c>
      <c r="F57" s="7" t="s">
        <v>55</v>
      </c>
      <c r="G57" s="42">
        <v>877.256</v>
      </c>
      <c r="H57" s="42">
        <v>0</v>
      </c>
      <c r="I57" s="10"/>
    </row>
    <row r="58" spans="1:9" ht="75">
      <c r="A58" s="20">
        <v>601</v>
      </c>
      <c r="B58" s="16" t="s">
        <v>119</v>
      </c>
      <c r="C58" s="7" t="s">
        <v>22</v>
      </c>
      <c r="D58" s="7" t="s">
        <v>36</v>
      </c>
      <c r="E58" s="7" t="s">
        <v>151</v>
      </c>
      <c r="F58" s="7"/>
      <c r="G58" s="42">
        <f>G59</f>
        <v>9899.88723</v>
      </c>
      <c r="H58" s="42">
        <f>H59</f>
        <v>0</v>
      </c>
      <c r="I58" s="10"/>
    </row>
    <row r="59" spans="1:9" ht="45">
      <c r="A59" s="20">
        <v>601</v>
      </c>
      <c r="B59" s="16" t="s">
        <v>56</v>
      </c>
      <c r="C59" s="7" t="s">
        <v>22</v>
      </c>
      <c r="D59" s="7" t="s">
        <v>36</v>
      </c>
      <c r="E59" s="7" t="s">
        <v>151</v>
      </c>
      <c r="F59" s="7" t="s">
        <v>55</v>
      </c>
      <c r="G59" s="42">
        <v>9899.88723</v>
      </c>
      <c r="H59" s="42">
        <f>H60</f>
        <v>0</v>
      </c>
      <c r="I59" s="10"/>
    </row>
    <row r="60" spans="1:9" ht="45">
      <c r="A60" s="20">
        <v>601</v>
      </c>
      <c r="B60" s="16" t="s">
        <v>120</v>
      </c>
      <c r="C60" s="7" t="s">
        <v>22</v>
      </c>
      <c r="D60" s="7" t="s">
        <v>36</v>
      </c>
      <c r="E60" s="7" t="s">
        <v>152</v>
      </c>
      <c r="F60" s="7"/>
      <c r="G60" s="42">
        <f>G61</f>
        <v>18715.29774</v>
      </c>
      <c r="H60" s="42">
        <f>H61</f>
        <v>0</v>
      </c>
      <c r="I60" s="10"/>
    </row>
    <row r="61" spans="1:9" ht="45">
      <c r="A61" s="20">
        <v>601</v>
      </c>
      <c r="B61" s="16" t="s">
        <v>56</v>
      </c>
      <c r="C61" s="7" t="s">
        <v>22</v>
      </c>
      <c r="D61" s="7" t="s">
        <v>36</v>
      </c>
      <c r="E61" s="7" t="s">
        <v>152</v>
      </c>
      <c r="F61" s="7" t="s">
        <v>55</v>
      </c>
      <c r="G61" s="42">
        <v>18715.29774</v>
      </c>
      <c r="H61" s="42">
        <v>0</v>
      </c>
      <c r="I61" s="10"/>
    </row>
    <row r="62" spans="1:9" ht="30">
      <c r="A62" s="20">
        <v>601</v>
      </c>
      <c r="B62" s="16" t="s">
        <v>76</v>
      </c>
      <c r="C62" s="7" t="s">
        <v>22</v>
      </c>
      <c r="D62" s="7" t="s">
        <v>75</v>
      </c>
      <c r="E62" s="7"/>
      <c r="F62" s="7"/>
      <c r="G62" s="42">
        <f>G63+G66</f>
        <v>2789.88599</v>
      </c>
      <c r="H62" s="42">
        <f>H63+H66</f>
        <v>2269.2859900000003</v>
      </c>
      <c r="I62" s="10"/>
    </row>
    <row r="63" spans="1:9" ht="45">
      <c r="A63" s="20">
        <v>601</v>
      </c>
      <c r="B63" s="16" t="s">
        <v>105</v>
      </c>
      <c r="C63" s="7" t="s">
        <v>22</v>
      </c>
      <c r="D63" s="7" t="s">
        <v>75</v>
      </c>
      <c r="E63" s="7" t="s">
        <v>139</v>
      </c>
      <c r="F63" s="7"/>
      <c r="G63" s="42">
        <f>G65+G64</f>
        <v>520.6</v>
      </c>
      <c r="H63" s="42">
        <f>H65+H64</f>
        <v>0</v>
      </c>
      <c r="I63" s="10"/>
    </row>
    <row r="64" spans="1:9" ht="45">
      <c r="A64" s="20">
        <v>601</v>
      </c>
      <c r="B64" s="16" t="s">
        <v>56</v>
      </c>
      <c r="C64" s="7" t="s">
        <v>22</v>
      </c>
      <c r="D64" s="7" t="s">
        <v>75</v>
      </c>
      <c r="E64" s="7" t="s">
        <v>139</v>
      </c>
      <c r="F64" s="7" t="s">
        <v>55</v>
      </c>
      <c r="G64" s="42">
        <f>10+15+30</f>
        <v>55</v>
      </c>
      <c r="H64" s="42"/>
      <c r="I64" s="10"/>
    </row>
    <row r="65" spans="1:9" ht="60">
      <c r="A65" s="20">
        <v>601</v>
      </c>
      <c r="B65" s="16" t="s">
        <v>65</v>
      </c>
      <c r="C65" s="7" t="s">
        <v>22</v>
      </c>
      <c r="D65" s="7" t="s">
        <v>75</v>
      </c>
      <c r="E65" s="7" t="s">
        <v>139</v>
      </c>
      <c r="F65" s="7" t="s">
        <v>48</v>
      </c>
      <c r="G65" s="42">
        <f>300+165.6</f>
        <v>465.6</v>
      </c>
      <c r="H65" s="42">
        <v>0</v>
      </c>
      <c r="I65" s="10"/>
    </row>
    <row r="66" spans="1:9" ht="60">
      <c r="A66" s="20">
        <v>601</v>
      </c>
      <c r="B66" s="16" t="s">
        <v>118</v>
      </c>
      <c r="C66" s="7" t="s">
        <v>22</v>
      </c>
      <c r="D66" s="7" t="s">
        <v>75</v>
      </c>
      <c r="E66" s="7" t="s">
        <v>150</v>
      </c>
      <c r="F66" s="7"/>
      <c r="G66" s="42">
        <f>G67+G68</f>
        <v>2269.2859900000003</v>
      </c>
      <c r="H66" s="42">
        <f>H67+H68</f>
        <v>2269.2859900000003</v>
      </c>
      <c r="I66" s="10"/>
    </row>
    <row r="67" spans="1:9" ht="30">
      <c r="A67" s="20">
        <v>601</v>
      </c>
      <c r="B67" s="16" t="s">
        <v>54</v>
      </c>
      <c r="C67" s="7" t="s">
        <v>22</v>
      </c>
      <c r="D67" s="7" t="s">
        <v>75</v>
      </c>
      <c r="E67" s="7" t="s">
        <v>150</v>
      </c>
      <c r="F67" s="7" t="s">
        <v>63</v>
      </c>
      <c r="G67" s="42">
        <f>624.038+188.46</f>
        <v>812.498</v>
      </c>
      <c r="H67" s="42">
        <f>624.038+188.46</f>
        <v>812.498</v>
      </c>
      <c r="I67" s="10"/>
    </row>
    <row r="68" spans="1:9" ht="45">
      <c r="A68" s="20">
        <v>601</v>
      </c>
      <c r="B68" s="16" t="s">
        <v>56</v>
      </c>
      <c r="C68" s="7" t="s">
        <v>22</v>
      </c>
      <c r="D68" s="7" t="s">
        <v>75</v>
      </c>
      <c r="E68" s="7" t="s">
        <v>150</v>
      </c>
      <c r="F68" s="7" t="s">
        <v>55</v>
      </c>
      <c r="G68" s="42">
        <v>1456.78799</v>
      </c>
      <c r="H68" s="42">
        <v>1456.78799</v>
      </c>
      <c r="I68" s="10"/>
    </row>
    <row r="69" spans="1:9" ht="24.75" customHeight="1">
      <c r="A69" s="20">
        <v>601</v>
      </c>
      <c r="B69" s="9" t="s">
        <v>12</v>
      </c>
      <c r="C69" s="7" t="s">
        <v>19</v>
      </c>
      <c r="D69" s="7" t="s">
        <v>21</v>
      </c>
      <c r="E69" s="7"/>
      <c r="F69" s="7"/>
      <c r="G69" s="42">
        <f>G70+G72</f>
        <v>288141.69800000003</v>
      </c>
      <c r="H69" s="42">
        <f>H70+H72</f>
        <v>272071.55355</v>
      </c>
      <c r="I69" s="10"/>
    </row>
    <row r="70" spans="1:9" ht="81.75" customHeight="1">
      <c r="A70" s="20">
        <v>601</v>
      </c>
      <c r="B70" s="9" t="s">
        <v>106</v>
      </c>
      <c r="C70" s="7" t="s">
        <v>19</v>
      </c>
      <c r="D70" s="7" t="s">
        <v>21</v>
      </c>
      <c r="E70" s="7" t="s">
        <v>140</v>
      </c>
      <c r="F70" s="7"/>
      <c r="G70" s="42">
        <f>G71</f>
        <v>1750.589</v>
      </c>
      <c r="H70" s="42">
        <f>H71</f>
        <v>0</v>
      </c>
      <c r="I70" s="10"/>
    </row>
    <row r="71" spans="1:9" ht="45">
      <c r="A71" s="20">
        <v>601</v>
      </c>
      <c r="B71" s="9" t="s">
        <v>90</v>
      </c>
      <c r="C71" s="7" t="s">
        <v>19</v>
      </c>
      <c r="D71" s="7" t="s">
        <v>21</v>
      </c>
      <c r="E71" s="7" t="s">
        <v>140</v>
      </c>
      <c r="F71" s="7" t="s">
        <v>91</v>
      </c>
      <c r="G71" s="42">
        <v>1750.589</v>
      </c>
      <c r="H71" s="42">
        <v>0</v>
      </c>
      <c r="I71" s="10"/>
    </row>
    <row r="72" spans="1:9" s="13" customFormat="1" ht="90">
      <c r="A72" s="20">
        <v>601</v>
      </c>
      <c r="B72" s="16" t="s">
        <v>121</v>
      </c>
      <c r="C72" s="7" t="s">
        <v>19</v>
      </c>
      <c r="D72" s="7" t="s">
        <v>21</v>
      </c>
      <c r="E72" s="7" t="s">
        <v>153</v>
      </c>
      <c r="F72" s="7"/>
      <c r="G72" s="42">
        <f>G73</f>
        <v>286391.10900000005</v>
      </c>
      <c r="H72" s="42">
        <f>H73</f>
        <v>272071.55355</v>
      </c>
      <c r="I72" s="5"/>
    </row>
    <row r="73" spans="1:9" s="13" customFormat="1" ht="22.5" customHeight="1">
      <c r="A73" s="20">
        <v>601</v>
      </c>
      <c r="B73" s="9" t="s">
        <v>67</v>
      </c>
      <c r="C73" s="7" t="s">
        <v>19</v>
      </c>
      <c r="D73" s="7" t="s">
        <v>21</v>
      </c>
      <c r="E73" s="7" t="s">
        <v>153</v>
      </c>
      <c r="F73" s="7" t="s">
        <v>66</v>
      </c>
      <c r="G73" s="42">
        <f>144856.62293+141534.48607</f>
        <v>286391.10900000005</v>
      </c>
      <c r="H73" s="44">
        <f>144856.62293+127214.93062</f>
        <v>272071.55355</v>
      </c>
      <c r="I73" s="5"/>
    </row>
    <row r="74" spans="1:9" ht="20.25" customHeight="1">
      <c r="A74" s="20">
        <v>601</v>
      </c>
      <c r="B74" s="9" t="s">
        <v>7</v>
      </c>
      <c r="C74" s="7" t="s">
        <v>19</v>
      </c>
      <c r="D74" s="7" t="s">
        <v>35</v>
      </c>
      <c r="E74" s="7"/>
      <c r="F74" s="7"/>
      <c r="G74" s="42">
        <f>G75</f>
        <v>13996.43962</v>
      </c>
      <c r="H74" s="42">
        <f>H75</f>
        <v>0</v>
      </c>
      <c r="I74" s="5"/>
    </row>
    <row r="75" spans="1:9" s="13" customFormat="1" ht="66.75" customHeight="1">
      <c r="A75" s="20">
        <v>601</v>
      </c>
      <c r="B75" s="9" t="s">
        <v>107</v>
      </c>
      <c r="C75" s="7" t="s">
        <v>19</v>
      </c>
      <c r="D75" s="7" t="s">
        <v>35</v>
      </c>
      <c r="E75" s="7" t="s">
        <v>141</v>
      </c>
      <c r="F75" s="7"/>
      <c r="G75" s="42">
        <f>G77+G76</f>
        <v>13996.43962</v>
      </c>
      <c r="H75" s="42">
        <f>H77+H76</f>
        <v>0</v>
      </c>
      <c r="I75" s="5"/>
    </row>
    <row r="76" spans="1:9" s="13" customFormat="1" ht="45">
      <c r="A76" s="20">
        <v>601</v>
      </c>
      <c r="B76" s="9" t="s">
        <v>56</v>
      </c>
      <c r="C76" s="7" t="s">
        <v>19</v>
      </c>
      <c r="D76" s="7" t="s">
        <v>35</v>
      </c>
      <c r="E76" s="7" t="s">
        <v>141</v>
      </c>
      <c r="F76" s="7" t="s">
        <v>55</v>
      </c>
      <c r="G76" s="42">
        <v>10996.43962</v>
      </c>
      <c r="H76" s="42">
        <v>0</v>
      </c>
      <c r="I76" s="5"/>
    </row>
    <row r="77" spans="1:9" s="13" customFormat="1" ht="51" customHeight="1">
      <c r="A77" s="20">
        <v>601</v>
      </c>
      <c r="B77" s="9" t="s">
        <v>65</v>
      </c>
      <c r="C77" s="7" t="s">
        <v>19</v>
      </c>
      <c r="D77" s="7" t="s">
        <v>35</v>
      </c>
      <c r="E77" s="7" t="s">
        <v>141</v>
      </c>
      <c r="F77" s="7" t="s">
        <v>48</v>
      </c>
      <c r="G77" s="42">
        <v>3000</v>
      </c>
      <c r="H77" s="42">
        <v>0</v>
      </c>
      <c r="I77" s="5"/>
    </row>
    <row r="78" spans="1:9" s="13" customFormat="1" ht="27.75" customHeight="1">
      <c r="A78" s="20">
        <v>601</v>
      </c>
      <c r="B78" s="16" t="s">
        <v>18</v>
      </c>
      <c r="C78" s="7" t="s">
        <v>19</v>
      </c>
      <c r="D78" s="7" t="s">
        <v>24</v>
      </c>
      <c r="E78" s="34"/>
      <c r="F78" s="7"/>
      <c r="G78" s="42">
        <f>G79</f>
        <v>27098.09026</v>
      </c>
      <c r="H78" s="42">
        <f>H79</f>
        <v>0</v>
      </c>
      <c r="I78" s="5"/>
    </row>
    <row r="79" spans="1:9" s="13" customFormat="1" ht="48" customHeight="1">
      <c r="A79" s="20">
        <v>601</v>
      </c>
      <c r="B79" s="16" t="s">
        <v>120</v>
      </c>
      <c r="C79" s="7" t="s">
        <v>19</v>
      </c>
      <c r="D79" s="7" t="s">
        <v>24</v>
      </c>
      <c r="E79" s="7" t="s">
        <v>152</v>
      </c>
      <c r="F79" s="7"/>
      <c r="G79" s="42">
        <f>G80</f>
        <v>27098.09026</v>
      </c>
      <c r="H79" s="42">
        <f>H80</f>
        <v>0</v>
      </c>
      <c r="I79" s="5"/>
    </row>
    <row r="80" spans="1:9" ht="45">
      <c r="A80" s="20">
        <v>601</v>
      </c>
      <c r="B80" s="16" t="s">
        <v>56</v>
      </c>
      <c r="C80" s="7" t="s">
        <v>19</v>
      </c>
      <c r="D80" s="7" t="s">
        <v>24</v>
      </c>
      <c r="E80" s="7" t="s">
        <v>152</v>
      </c>
      <c r="F80" s="7" t="s">
        <v>55</v>
      </c>
      <c r="G80" s="42">
        <v>27098.09026</v>
      </c>
      <c r="H80" s="42">
        <v>0</v>
      </c>
      <c r="I80" s="10" t="s">
        <v>42</v>
      </c>
    </row>
    <row r="81" spans="1:9" ht="22.5" customHeight="1">
      <c r="A81" s="20">
        <v>601</v>
      </c>
      <c r="B81" s="16" t="s">
        <v>168</v>
      </c>
      <c r="C81" s="7" t="s">
        <v>34</v>
      </c>
      <c r="D81" s="7" t="s">
        <v>21</v>
      </c>
      <c r="E81" s="7"/>
      <c r="F81" s="7"/>
      <c r="G81" s="42">
        <f>G82</f>
        <v>839.452</v>
      </c>
      <c r="H81" s="42">
        <f>H82</f>
        <v>839.452</v>
      </c>
      <c r="I81" s="5"/>
    </row>
    <row r="82" spans="1:13" ht="45">
      <c r="A82" s="20">
        <v>601</v>
      </c>
      <c r="B82" s="9" t="s">
        <v>93</v>
      </c>
      <c r="C82" s="7" t="s">
        <v>34</v>
      </c>
      <c r="D82" s="7" t="s">
        <v>21</v>
      </c>
      <c r="E82" s="7" t="s">
        <v>132</v>
      </c>
      <c r="F82" s="7"/>
      <c r="G82" s="42">
        <f>G83+G84</f>
        <v>839.452</v>
      </c>
      <c r="H82" s="42">
        <f>H83+H84</f>
        <v>839.452</v>
      </c>
      <c r="I82" s="10"/>
      <c r="J82" s="14"/>
      <c r="K82" s="14"/>
      <c r="L82" s="14"/>
      <c r="M82" s="14"/>
    </row>
    <row r="83" spans="1:13" ht="30">
      <c r="A83" s="20">
        <v>601</v>
      </c>
      <c r="B83" s="9" t="s">
        <v>103</v>
      </c>
      <c r="C83" s="7" t="s">
        <v>34</v>
      </c>
      <c r="D83" s="7" t="s">
        <v>21</v>
      </c>
      <c r="E83" s="7" t="s">
        <v>132</v>
      </c>
      <c r="F83" s="7" t="s">
        <v>53</v>
      </c>
      <c r="G83" s="42">
        <f>613.673+185.327</f>
        <v>799</v>
      </c>
      <c r="H83" s="42">
        <f>613.673+185.327</f>
        <v>799</v>
      </c>
      <c r="I83" s="10"/>
      <c r="J83" s="14"/>
      <c r="K83" s="14"/>
      <c r="L83" s="14"/>
      <c r="M83" s="14"/>
    </row>
    <row r="84" spans="1:13" ht="45">
      <c r="A84" s="20">
        <v>601</v>
      </c>
      <c r="B84" s="9" t="s">
        <v>88</v>
      </c>
      <c r="C84" s="7" t="s">
        <v>34</v>
      </c>
      <c r="D84" s="7" t="s">
        <v>21</v>
      </c>
      <c r="E84" s="7" t="s">
        <v>132</v>
      </c>
      <c r="F84" s="7" t="s">
        <v>55</v>
      </c>
      <c r="G84" s="42">
        <v>40.452</v>
      </c>
      <c r="H84" s="42">
        <v>40.452</v>
      </c>
      <c r="I84" s="10"/>
      <c r="J84" s="14"/>
      <c r="K84" s="14"/>
      <c r="L84" s="14"/>
      <c r="M84" s="14"/>
    </row>
    <row r="85" spans="1:13" ht="30">
      <c r="A85" s="20">
        <v>601</v>
      </c>
      <c r="B85" s="35" t="s">
        <v>81</v>
      </c>
      <c r="C85" s="7" t="s">
        <v>34</v>
      </c>
      <c r="D85" s="7" t="s">
        <v>19</v>
      </c>
      <c r="E85" s="7"/>
      <c r="F85" s="7"/>
      <c r="G85" s="42">
        <f>G86+G88</f>
        <v>4859.458</v>
      </c>
      <c r="H85" s="42">
        <f>H86+H88</f>
        <v>0</v>
      </c>
      <c r="I85" s="10"/>
      <c r="J85" s="14"/>
      <c r="K85" s="14"/>
      <c r="L85" s="14"/>
      <c r="M85" s="14"/>
    </row>
    <row r="86" spans="1:13" ht="45">
      <c r="A86" s="20">
        <v>601</v>
      </c>
      <c r="B86" s="16" t="s">
        <v>108</v>
      </c>
      <c r="C86" s="7" t="s">
        <v>34</v>
      </c>
      <c r="D86" s="7" t="s">
        <v>19</v>
      </c>
      <c r="E86" s="7" t="s">
        <v>154</v>
      </c>
      <c r="F86" s="7"/>
      <c r="G86" s="42">
        <f>G87</f>
        <v>4209.458</v>
      </c>
      <c r="H86" s="42">
        <f>H87</f>
        <v>0</v>
      </c>
      <c r="I86" s="10"/>
      <c r="J86" s="14"/>
      <c r="K86" s="14"/>
      <c r="L86" s="14"/>
      <c r="M86" s="14"/>
    </row>
    <row r="87" spans="1:13" ht="45">
      <c r="A87" s="20">
        <v>601</v>
      </c>
      <c r="B87" s="16" t="s">
        <v>56</v>
      </c>
      <c r="C87" s="7" t="s">
        <v>34</v>
      </c>
      <c r="D87" s="7" t="s">
        <v>19</v>
      </c>
      <c r="E87" s="7" t="s">
        <v>154</v>
      </c>
      <c r="F87" s="7" t="s">
        <v>55</v>
      </c>
      <c r="G87" s="42">
        <v>4209.458</v>
      </c>
      <c r="H87" s="44">
        <v>0</v>
      </c>
      <c r="I87" s="10"/>
      <c r="J87" s="14"/>
      <c r="K87" s="14"/>
      <c r="L87" s="14"/>
      <c r="M87" s="14"/>
    </row>
    <row r="88" spans="1:13" ht="45">
      <c r="A88" s="20">
        <v>601</v>
      </c>
      <c r="B88" s="36" t="s">
        <v>122</v>
      </c>
      <c r="C88" s="7" t="s">
        <v>34</v>
      </c>
      <c r="D88" s="7" t="s">
        <v>19</v>
      </c>
      <c r="E88" s="7" t="s">
        <v>155</v>
      </c>
      <c r="F88" s="7"/>
      <c r="G88" s="42">
        <f>G89</f>
        <v>650</v>
      </c>
      <c r="H88" s="42">
        <f>H89</f>
        <v>0</v>
      </c>
      <c r="I88" s="10"/>
      <c r="J88" s="14"/>
      <c r="K88" s="14"/>
      <c r="L88" s="14"/>
      <c r="M88" s="14"/>
    </row>
    <row r="89" spans="1:13" ht="45">
      <c r="A89" s="20">
        <v>601</v>
      </c>
      <c r="B89" s="16" t="s">
        <v>56</v>
      </c>
      <c r="C89" s="7" t="s">
        <v>34</v>
      </c>
      <c r="D89" s="7" t="s">
        <v>19</v>
      </c>
      <c r="E89" s="7" t="s">
        <v>155</v>
      </c>
      <c r="F89" s="7" t="s">
        <v>55</v>
      </c>
      <c r="G89" s="42">
        <v>650</v>
      </c>
      <c r="H89" s="44">
        <v>0</v>
      </c>
      <c r="I89" s="10"/>
      <c r="J89" s="14"/>
      <c r="K89" s="14"/>
      <c r="L89" s="14"/>
      <c r="M89" s="14"/>
    </row>
    <row r="90" spans="1:13" ht="21.75" customHeight="1">
      <c r="A90" s="20">
        <v>601</v>
      </c>
      <c r="B90" s="16" t="s">
        <v>175</v>
      </c>
      <c r="C90" s="7" t="s">
        <v>37</v>
      </c>
      <c r="D90" s="7" t="s">
        <v>21</v>
      </c>
      <c r="E90" s="7"/>
      <c r="F90" s="7"/>
      <c r="G90" s="42">
        <f>G91</f>
        <v>151.85512</v>
      </c>
      <c r="H90" s="42">
        <f>H91</f>
        <v>0</v>
      </c>
      <c r="I90" s="10"/>
      <c r="J90" s="14"/>
      <c r="K90" s="14"/>
      <c r="L90" s="14"/>
      <c r="M90" s="14"/>
    </row>
    <row r="91" spans="1:13" ht="90">
      <c r="A91" s="20">
        <v>601</v>
      </c>
      <c r="B91" s="16" t="s">
        <v>169</v>
      </c>
      <c r="C91" s="7" t="s">
        <v>37</v>
      </c>
      <c r="D91" s="7" t="s">
        <v>21</v>
      </c>
      <c r="E91" s="7" t="s">
        <v>167</v>
      </c>
      <c r="F91" s="7"/>
      <c r="G91" s="42">
        <f>G92</f>
        <v>151.85512</v>
      </c>
      <c r="H91" s="42">
        <f>H92</f>
        <v>0</v>
      </c>
      <c r="I91" s="10"/>
      <c r="J91" s="14"/>
      <c r="K91" s="14"/>
      <c r="L91" s="14"/>
      <c r="M91" s="14"/>
    </row>
    <row r="92" spans="1:13" ht="45">
      <c r="A92" s="20">
        <v>601</v>
      </c>
      <c r="B92" s="16" t="s">
        <v>56</v>
      </c>
      <c r="C92" s="7" t="s">
        <v>37</v>
      </c>
      <c r="D92" s="7" t="s">
        <v>21</v>
      </c>
      <c r="E92" s="7" t="s">
        <v>167</v>
      </c>
      <c r="F92" s="7" t="s">
        <v>55</v>
      </c>
      <c r="G92" s="42">
        <v>151.85512</v>
      </c>
      <c r="H92" s="44">
        <v>0</v>
      </c>
      <c r="I92" s="10"/>
      <c r="J92" s="14"/>
      <c r="K92" s="14"/>
      <c r="L92" s="14"/>
      <c r="M92" s="14"/>
    </row>
    <row r="93" spans="1:9" s="13" customFormat="1" ht="24" customHeight="1">
      <c r="A93" s="20">
        <v>601</v>
      </c>
      <c r="B93" s="16" t="s">
        <v>13</v>
      </c>
      <c r="C93" s="7" t="s">
        <v>37</v>
      </c>
      <c r="D93" s="7" t="s">
        <v>35</v>
      </c>
      <c r="E93" s="7"/>
      <c r="F93" s="7"/>
      <c r="G93" s="42">
        <f>G94</f>
        <v>62007.67763</v>
      </c>
      <c r="H93" s="42">
        <f>H94</f>
        <v>0</v>
      </c>
      <c r="I93" s="5"/>
    </row>
    <row r="94" spans="1:9" s="13" customFormat="1" ht="75">
      <c r="A94" s="20">
        <v>601</v>
      </c>
      <c r="B94" s="16" t="s">
        <v>98</v>
      </c>
      <c r="C94" s="7" t="s">
        <v>37</v>
      </c>
      <c r="D94" s="7" t="s">
        <v>35</v>
      </c>
      <c r="E94" s="7" t="s">
        <v>142</v>
      </c>
      <c r="F94" s="7"/>
      <c r="G94" s="42">
        <f>G95</f>
        <v>62007.67763</v>
      </c>
      <c r="H94" s="42">
        <f>H95</f>
        <v>0</v>
      </c>
      <c r="I94" s="5"/>
    </row>
    <row r="95" spans="1:9" s="13" customFormat="1" ht="20.25" customHeight="1">
      <c r="A95" s="20">
        <v>601</v>
      </c>
      <c r="B95" s="16" t="s">
        <v>62</v>
      </c>
      <c r="C95" s="7" t="s">
        <v>37</v>
      </c>
      <c r="D95" s="7" t="s">
        <v>35</v>
      </c>
      <c r="E95" s="7" t="s">
        <v>142</v>
      </c>
      <c r="F95" s="7" t="s">
        <v>60</v>
      </c>
      <c r="G95" s="42">
        <v>62007.67763</v>
      </c>
      <c r="H95" s="43">
        <v>0</v>
      </c>
      <c r="I95" s="5"/>
    </row>
    <row r="96" spans="1:9" s="13" customFormat="1" ht="30">
      <c r="A96" s="20">
        <v>601</v>
      </c>
      <c r="B96" s="16" t="s">
        <v>14</v>
      </c>
      <c r="C96" s="7" t="s">
        <v>37</v>
      </c>
      <c r="D96" s="7" t="s">
        <v>19</v>
      </c>
      <c r="E96" s="7"/>
      <c r="F96" s="7"/>
      <c r="G96" s="42">
        <f>G97</f>
        <v>250</v>
      </c>
      <c r="H96" s="42">
        <f>H97</f>
        <v>0</v>
      </c>
      <c r="I96" s="5"/>
    </row>
    <row r="97" spans="1:9" s="13" customFormat="1" ht="45">
      <c r="A97" s="20">
        <v>601</v>
      </c>
      <c r="B97" s="30" t="s">
        <v>109</v>
      </c>
      <c r="C97" s="7" t="s">
        <v>37</v>
      </c>
      <c r="D97" s="7" t="s">
        <v>19</v>
      </c>
      <c r="E97" s="7" t="s">
        <v>143</v>
      </c>
      <c r="F97" s="7"/>
      <c r="G97" s="42">
        <f>G98</f>
        <v>250</v>
      </c>
      <c r="H97" s="42">
        <f>H98</f>
        <v>0</v>
      </c>
      <c r="I97" s="5"/>
    </row>
    <row r="98" spans="1:9" s="13" customFormat="1" ht="45">
      <c r="A98" s="20">
        <v>601</v>
      </c>
      <c r="B98" s="16" t="s">
        <v>56</v>
      </c>
      <c r="C98" s="7" t="s">
        <v>37</v>
      </c>
      <c r="D98" s="7" t="s">
        <v>19</v>
      </c>
      <c r="E98" s="7" t="s">
        <v>143</v>
      </c>
      <c r="F98" s="7" t="s">
        <v>55</v>
      </c>
      <c r="G98" s="42">
        <v>250</v>
      </c>
      <c r="H98" s="43">
        <v>0</v>
      </c>
      <c r="I98" s="5"/>
    </row>
    <row r="99" spans="1:9" s="13" customFormat="1" ht="15">
      <c r="A99" s="20">
        <v>601</v>
      </c>
      <c r="B99" s="9" t="s">
        <v>110</v>
      </c>
      <c r="C99" s="7" t="s">
        <v>37</v>
      </c>
      <c r="D99" s="7" t="s">
        <v>37</v>
      </c>
      <c r="E99" s="7"/>
      <c r="F99" s="7"/>
      <c r="G99" s="42">
        <f>G100+G102</f>
        <v>1525.4854</v>
      </c>
      <c r="H99" s="42">
        <f>H100+H102</f>
        <v>0</v>
      </c>
      <c r="I99" s="5"/>
    </row>
    <row r="100" spans="1:9" s="13" customFormat="1" ht="75">
      <c r="A100" s="20">
        <v>601</v>
      </c>
      <c r="B100" s="9" t="s">
        <v>111</v>
      </c>
      <c r="C100" s="7" t="s">
        <v>37</v>
      </c>
      <c r="D100" s="7" t="s">
        <v>37</v>
      </c>
      <c r="E100" s="7" t="s">
        <v>144</v>
      </c>
      <c r="F100" s="7"/>
      <c r="G100" s="42">
        <f>G101</f>
        <v>1145.4854</v>
      </c>
      <c r="H100" s="42">
        <f>H101</f>
        <v>0</v>
      </c>
      <c r="I100" s="5"/>
    </row>
    <row r="101" spans="1:9" s="13" customFormat="1" ht="15">
      <c r="A101" s="20">
        <v>601</v>
      </c>
      <c r="B101" s="9" t="s">
        <v>61</v>
      </c>
      <c r="C101" s="7" t="s">
        <v>37</v>
      </c>
      <c r="D101" s="7" t="s">
        <v>37</v>
      </c>
      <c r="E101" s="7" t="s">
        <v>144</v>
      </c>
      <c r="F101" s="7" t="s">
        <v>59</v>
      </c>
      <c r="G101" s="42">
        <f>1145.4854</f>
        <v>1145.4854</v>
      </c>
      <c r="H101" s="42">
        <v>0</v>
      </c>
      <c r="I101" s="5"/>
    </row>
    <row r="102" spans="1:9" s="13" customFormat="1" ht="30">
      <c r="A102" s="20">
        <v>601</v>
      </c>
      <c r="B102" s="9" t="s">
        <v>112</v>
      </c>
      <c r="C102" s="7" t="s">
        <v>37</v>
      </c>
      <c r="D102" s="7" t="s">
        <v>37</v>
      </c>
      <c r="E102" s="7" t="s">
        <v>145</v>
      </c>
      <c r="F102" s="7"/>
      <c r="G102" s="42">
        <f>G103+G104</f>
        <v>380</v>
      </c>
      <c r="H102" s="42">
        <f>H103+H104</f>
        <v>0</v>
      </c>
      <c r="I102" s="5"/>
    </row>
    <row r="103" spans="1:9" s="13" customFormat="1" ht="15">
      <c r="A103" s="20">
        <v>601</v>
      </c>
      <c r="B103" s="9" t="s">
        <v>61</v>
      </c>
      <c r="C103" s="7" t="s">
        <v>37</v>
      </c>
      <c r="D103" s="7" t="s">
        <v>37</v>
      </c>
      <c r="E103" s="7" t="s">
        <v>145</v>
      </c>
      <c r="F103" s="7" t="s">
        <v>59</v>
      </c>
      <c r="G103" s="42">
        <f>80</f>
        <v>80</v>
      </c>
      <c r="H103" s="42">
        <v>0</v>
      </c>
      <c r="I103" s="10"/>
    </row>
    <row r="104" spans="1:9" s="13" customFormat="1" ht="15">
      <c r="A104" s="20">
        <v>601</v>
      </c>
      <c r="B104" s="9" t="s">
        <v>62</v>
      </c>
      <c r="C104" s="7" t="s">
        <v>37</v>
      </c>
      <c r="D104" s="7" t="s">
        <v>37</v>
      </c>
      <c r="E104" s="7" t="s">
        <v>145</v>
      </c>
      <c r="F104" s="7" t="s">
        <v>60</v>
      </c>
      <c r="G104" s="42">
        <v>300</v>
      </c>
      <c r="H104" s="42">
        <v>0</v>
      </c>
      <c r="I104" s="5"/>
    </row>
    <row r="105" spans="1:9" s="13" customFormat="1" ht="15">
      <c r="A105" s="20">
        <v>601</v>
      </c>
      <c r="B105" s="33" t="s">
        <v>80</v>
      </c>
      <c r="C105" s="7" t="s">
        <v>37</v>
      </c>
      <c r="D105" s="7" t="s">
        <v>36</v>
      </c>
      <c r="E105" s="7"/>
      <c r="F105" s="7"/>
      <c r="G105" s="42">
        <f>G106</f>
        <v>840.92664</v>
      </c>
      <c r="H105" s="42">
        <f>H106</f>
        <v>0</v>
      </c>
      <c r="I105" s="5"/>
    </row>
    <row r="106" spans="1:9" s="13" customFormat="1" ht="90">
      <c r="A106" s="20">
        <v>601</v>
      </c>
      <c r="B106" s="9" t="s">
        <v>113</v>
      </c>
      <c r="C106" s="7" t="s">
        <v>37</v>
      </c>
      <c r="D106" s="7" t="s">
        <v>36</v>
      </c>
      <c r="E106" s="7" t="s">
        <v>134</v>
      </c>
      <c r="F106" s="7"/>
      <c r="G106" s="42">
        <f>G107</f>
        <v>840.92664</v>
      </c>
      <c r="H106" s="42">
        <f>H107</f>
        <v>0</v>
      </c>
      <c r="I106" s="5"/>
    </row>
    <row r="107" spans="1:9" ht="15">
      <c r="A107" s="20">
        <v>601</v>
      </c>
      <c r="B107" s="9" t="s">
        <v>62</v>
      </c>
      <c r="C107" s="7" t="s">
        <v>37</v>
      </c>
      <c r="D107" s="7" t="s">
        <v>36</v>
      </c>
      <c r="E107" s="7" t="s">
        <v>134</v>
      </c>
      <c r="F107" s="7" t="s">
        <v>60</v>
      </c>
      <c r="G107" s="42">
        <v>840.92664</v>
      </c>
      <c r="H107" s="42">
        <v>0</v>
      </c>
      <c r="I107" s="5"/>
    </row>
    <row r="108" spans="1:9" ht="15">
      <c r="A108" s="20">
        <v>601</v>
      </c>
      <c r="B108" s="16" t="s">
        <v>171</v>
      </c>
      <c r="C108" s="7" t="s">
        <v>38</v>
      </c>
      <c r="D108" s="7" t="s">
        <v>21</v>
      </c>
      <c r="E108" s="7"/>
      <c r="F108" s="7"/>
      <c r="G108" s="42">
        <f>G109</f>
        <v>2311.24656</v>
      </c>
      <c r="H108" s="42">
        <f>H109</f>
        <v>0</v>
      </c>
      <c r="I108" s="5"/>
    </row>
    <row r="109" spans="1:9" ht="90">
      <c r="A109" s="20">
        <v>601</v>
      </c>
      <c r="B109" s="16" t="s">
        <v>169</v>
      </c>
      <c r="C109" s="7" t="s">
        <v>38</v>
      </c>
      <c r="D109" s="7" t="s">
        <v>21</v>
      </c>
      <c r="E109" s="7" t="s">
        <v>167</v>
      </c>
      <c r="F109" s="7"/>
      <c r="G109" s="42">
        <f>G110</f>
        <v>2311.24656</v>
      </c>
      <c r="H109" s="42">
        <f>H110</f>
        <v>0</v>
      </c>
      <c r="I109" s="5"/>
    </row>
    <row r="110" spans="1:9" ht="45">
      <c r="A110" s="20">
        <v>601</v>
      </c>
      <c r="B110" s="16" t="s">
        <v>56</v>
      </c>
      <c r="C110" s="7" t="s">
        <v>38</v>
      </c>
      <c r="D110" s="7" t="s">
        <v>21</v>
      </c>
      <c r="E110" s="7" t="s">
        <v>167</v>
      </c>
      <c r="F110" s="7" t="s">
        <v>55</v>
      </c>
      <c r="G110" s="42">
        <v>2311.24656</v>
      </c>
      <c r="H110" s="42">
        <v>0</v>
      </c>
      <c r="I110" s="5"/>
    </row>
    <row r="111" spans="1:9" ht="38.25">
      <c r="A111" s="20">
        <v>601</v>
      </c>
      <c r="B111" s="16" t="s">
        <v>89</v>
      </c>
      <c r="C111" s="7" t="s">
        <v>38</v>
      </c>
      <c r="D111" s="7" t="s">
        <v>22</v>
      </c>
      <c r="E111" s="7"/>
      <c r="F111" s="7"/>
      <c r="G111" s="42">
        <f>G112</f>
        <v>158</v>
      </c>
      <c r="H111" s="42">
        <f>H112</f>
        <v>0</v>
      </c>
      <c r="I111" s="10" t="s">
        <v>42</v>
      </c>
    </row>
    <row r="112" spans="1:9" s="13" customFormat="1" ht="75">
      <c r="A112" s="20">
        <v>601</v>
      </c>
      <c r="B112" s="9" t="s">
        <v>111</v>
      </c>
      <c r="C112" s="7" t="s">
        <v>38</v>
      </c>
      <c r="D112" s="7" t="s">
        <v>22</v>
      </c>
      <c r="E112" s="7" t="s">
        <v>144</v>
      </c>
      <c r="F112" s="7"/>
      <c r="G112" s="42">
        <f>G113</f>
        <v>158</v>
      </c>
      <c r="H112" s="42">
        <f>H113</f>
        <v>0</v>
      </c>
      <c r="I112" s="5"/>
    </row>
    <row r="113" spans="1:9" s="13" customFormat="1" ht="15">
      <c r="A113" s="20">
        <v>601</v>
      </c>
      <c r="B113" s="9" t="s">
        <v>61</v>
      </c>
      <c r="C113" s="7" t="s">
        <v>38</v>
      </c>
      <c r="D113" s="7" t="s">
        <v>22</v>
      </c>
      <c r="E113" s="7" t="s">
        <v>144</v>
      </c>
      <c r="F113" s="7" t="s">
        <v>59</v>
      </c>
      <c r="G113" s="42">
        <f>103+55</f>
        <v>158</v>
      </c>
      <c r="H113" s="42">
        <v>0</v>
      </c>
      <c r="I113" s="5"/>
    </row>
    <row r="114" spans="1:9" s="13" customFormat="1" ht="15">
      <c r="A114" s="20">
        <v>601</v>
      </c>
      <c r="B114" s="16" t="s">
        <v>9</v>
      </c>
      <c r="C114" s="7">
        <v>10</v>
      </c>
      <c r="D114" s="7" t="s">
        <v>24</v>
      </c>
      <c r="E114" s="7"/>
      <c r="F114" s="7"/>
      <c r="G114" s="42">
        <f>G115+G119+G117</f>
        <v>2064.86476</v>
      </c>
      <c r="H114" s="42">
        <f>H115+H119+H117</f>
        <v>0</v>
      </c>
      <c r="I114" s="5"/>
    </row>
    <row r="115" spans="1:9" ht="45">
      <c r="A115" s="20">
        <v>601</v>
      </c>
      <c r="B115" s="16" t="s">
        <v>114</v>
      </c>
      <c r="C115" s="7" t="s">
        <v>23</v>
      </c>
      <c r="D115" s="7" t="s">
        <v>24</v>
      </c>
      <c r="E115" s="7" t="s">
        <v>146</v>
      </c>
      <c r="F115" s="7"/>
      <c r="G115" s="42">
        <f>G116</f>
        <v>300</v>
      </c>
      <c r="H115" s="42">
        <f>H116</f>
        <v>0</v>
      </c>
      <c r="I115" s="5"/>
    </row>
    <row r="116" spans="1:9" ht="30">
      <c r="A116" s="20">
        <v>601</v>
      </c>
      <c r="B116" s="9" t="s">
        <v>73</v>
      </c>
      <c r="C116" s="7" t="s">
        <v>23</v>
      </c>
      <c r="D116" s="7" t="s">
        <v>24</v>
      </c>
      <c r="E116" s="7" t="s">
        <v>146</v>
      </c>
      <c r="F116" s="7" t="s">
        <v>72</v>
      </c>
      <c r="G116" s="42">
        <v>300</v>
      </c>
      <c r="H116" s="42">
        <v>0</v>
      </c>
      <c r="I116" s="10"/>
    </row>
    <row r="117" spans="1:9" ht="60">
      <c r="A117" s="20">
        <v>601</v>
      </c>
      <c r="B117" s="9" t="s">
        <v>107</v>
      </c>
      <c r="C117" s="7" t="s">
        <v>23</v>
      </c>
      <c r="D117" s="7" t="s">
        <v>24</v>
      </c>
      <c r="E117" s="7" t="s">
        <v>141</v>
      </c>
      <c r="F117" s="7"/>
      <c r="G117" s="42">
        <f>G118</f>
        <v>364.86476</v>
      </c>
      <c r="H117" s="42">
        <f>H118</f>
        <v>0</v>
      </c>
      <c r="I117" s="10"/>
    </row>
    <row r="118" spans="1:9" ht="45">
      <c r="A118" s="20">
        <v>601</v>
      </c>
      <c r="B118" s="16" t="s">
        <v>56</v>
      </c>
      <c r="C118" s="7" t="s">
        <v>23</v>
      </c>
      <c r="D118" s="7" t="s">
        <v>24</v>
      </c>
      <c r="E118" s="7" t="s">
        <v>141</v>
      </c>
      <c r="F118" s="7" t="s">
        <v>55</v>
      </c>
      <c r="G118" s="42">
        <f>339.86476+25</f>
        <v>364.86476</v>
      </c>
      <c r="H118" s="42">
        <v>0</v>
      </c>
      <c r="I118" s="10"/>
    </row>
    <row r="119" spans="1:9" ht="45">
      <c r="A119" s="20">
        <v>601</v>
      </c>
      <c r="B119" s="16" t="s">
        <v>115</v>
      </c>
      <c r="C119" s="7">
        <v>10</v>
      </c>
      <c r="D119" s="7" t="s">
        <v>24</v>
      </c>
      <c r="E119" s="7" t="s">
        <v>147</v>
      </c>
      <c r="F119" s="7"/>
      <c r="G119" s="42">
        <f>G120</f>
        <v>1400</v>
      </c>
      <c r="H119" s="42">
        <f>H120</f>
        <v>0</v>
      </c>
      <c r="I119" s="5"/>
    </row>
    <row r="120" spans="1:9" ht="38.25">
      <c r="A120" s="20">
        <v>601</v>
      </c>
      <c r="B120" s="9" t="s">
        <v>73</v>
      </c>
      <c r="C120" s="7" t="s">
        <v>23</v>
      </c>
      <c r="D120" s="7" t="s">
        <v>24</v>
      </c>
      <c r="E120" s="7" t="s">
        <v>147</v>
      </c>
      <c r="F120" s="7" t="s">
        <v>72</v>
      </c>
      <c r="G120" s="42">
        <v>1400</v>
      </c>
      <c r="H120" s="44">
        <v>0</v>
      </c>
      <c r="I120" s="10" t="s">
        <v>42</v>
      </c>
    </row>
    <row r="121" spans="1:9" ht="75">
      <c r="A121" s="20">
        <v>601</v>
      </c>
      <c r="B121" s="16" t="s">
        <v>98</v>
      </c>
      <c r="C121" s="7" t="s">
        <v>21</v>
      </c>
      <c r="D121" s="7" t="s">
        <v>22</v>
      </c>
      <c r="E121" s="7" t="s">
        <v>132</v>
      </c>
      <c r="F121" s="7"/>
      <c r="G121" s="42">
        <f>G122</f>
        <v>714.11748</v>
      </c>
      <c r="H121" s="42">
        <f>H122</f>
        <v>714.11748</v>
      </c>
      <c r="I121" s="10"/>
    </row>
    <row r="122" spans="1:9" ht="30">
      <c r="A122" s="20">
        <v>601</v>
      </c>
      <c r="B122" s="16" t="s">
        <v>71</v>
      </c>
      <c r="C122" s="7" t="s">
        <v>21</v>
      </c>
      <c r="D122" s="7" t="s">
        <v>22</v>
      </c>
      <c r="E122" s="7" t="s">
        <v>132</v>
      </c>
      <c r="F122" s="7" t="s">
        <v>70</v>
      </c>
      <c r="G122" s="42">
        <v>714.11748</v>
      </c>
      <c r="H122" s="42">
        <v>714.11748</v>
      </c>
      <c r="I122" s="10" t="s">
        <v>43</v>
      </c>
    </row>
    <row r="123" spans="1:9" ht="21" customHeight="1">
      <c r="A123" s="20">
        <v>601</v>
      </c>
      <c r="B123" s="16" t="s">
        <v>10</v>
      </c>
      <c r="C123" s="7">
        <v>10</v>
      </c>
      <c r="D123" s="7" t="s">
        <v>34</v>
      </c>
      <c r="E123" s="7"/>
      <c r="F123" s="7"/>
      <c r="G123" s="42">
        <f>G124+G129+G126</f>
        <v>1674.6517000000001</v>
      </c>
      <c r="H123" s="42">
        <f>H124+H129+H126</f>
        <v>541.684</v>
      </c>
      <c r="I123" s="10" t="s">
        <v>44</v>
      </c>
    </row>
    <row r="124" spans="1:9" s="13" customFormat="1" ht="30.75">
      <c r="A124" s="20">
        <v>601</v>
      </c>
      <c r="B124" s="16" t="s">
        <v>112</v>
      </c>
      <c r="C124" s="7" t="s">
        <v>23</v>
      </c>
      <c r="D124" s="7" t="s">
        <v>34</v>
      </c>
      <c r="E124" s="7" t="s">
        <v>145</v>
      </c>
      <c r="F124" s="7"/>
      <c r="G124" s="42">
        <f>G125</f>
        <v>700</v>
      </c>
      <c r="H124" s="42">
        <f>H125</f>
        <v>0</v>
      </c>
      <c r="I124" s="8" t="e">
        <f>I125+I127</f>
        <v>#VALUE!</v>
      </c>
    </row>
    <row r="125" spans="1:9" s="13" customFormat="1" ht="21.75" customHeight="1">
      <c r="A125" s="20">
        <v>601</v>
      </c>
      <c r="B125" s="9" t="s">
        <v>62</v>
      </c>
      <c r="C125" s="7" t="s">
        <v>23</v>
      </c>
      <c r="D125" s="7" t="s">
        <v>34</v>
      </c>
      <c r="E125" s="7" t="s">
        <v>145</v>
      </c>
      <c r="F125" s="7" t="s">
        <v>60</v>
      </c>
      <c r="G125" s="42">
        <v>700</v>
      </c>
      <c r="H125" s="42">
        <v>0</v>
      </c>
      <c r="I125" s="5"/>
    </row>
    <row r="126" spans="1:9" ht="45">
      <c r="A126" s="20">
        <v>601</v>
      </c>
      <c r="B126" s="9" t="s">
        <v>93</v>
      </c>
      <c r="C126" s="7" t="s">
        <v>23</v>
      </c>
      <c r="D126" s="7" t="s">
        <v>34</v>
      </c>
      <c r="E126" s="7" t="s">
        <v>132</v>
      </c>
      <c r="F126" s="7"/>
      <c r="G126" s="42">
        <f>G127+G128</f>
        <v>541.684</v>
      </c>
      <c r="H126" s="42">
        <f>H127+H128</f>
        <v>541.684</v>
      </c>
      <c r="I126" s="5"/>
    </row>
    <row r="127" spans="1:9" ht="38.25">
      <c r="A127" s="20">
        <v>601</v>
      </c>
      <c r="B127" s="9" t="s">
        <v>103</v>
      </c>
      <c r="C127" s="7" t="s">
        <v>23</v>
      </c>
      <c r="D127" s="7" t="s">
        <v>34</v>
      </c>
      <c r="E127" s="7" t="s">
        <v>132</v>
      </c>
      <c r="F127" s="7" t="s">
        <v>53</v>
      </c>
      <c r="G127" s="42">
        <f>296.618+89.578+50.76+15.32952</f>
        <v>452.28552</v>
      </c>
      <c r="H127" s="42">
        <f>296.618+89.578+50.76+15.32952</f>
        <v>452.28552</v>
      </c>
      <c r="I127" s="10" t="s">
        <v>42</v>
      </c>
    </row>
    <row r="128" spans="1:9" ht="45">
      <c r="A128" s="20">
        <v>601</v>
      </c>
      <c r="B128" s="9" t="s">
        <v>88</v>
      </c>
      <c r="C128" s="7" t="s">
        <v>23</v>
      </c>
      <c r="D128" s="7" t="s">
        <v>34</v>
      </c>
      <c r="E128" s="7" t="s">
        <v>132</v>
      </c>
      <c r="F128" s="7" t="s">
        <v>55</v>
      </c>
      <c r="G128" s="42">
        <f>26.232+50.518+12.64848</f>
        <v>89.39848</v>
      </c>
      <c r="H128" s="42">
        <f>26.232+50.518+12.64848</f>
        <v>89.39848</v>
      </c>
      <c r="I128" s="10"/>
    </row>
    <row r="129" spans="1:9" s="13" customFormat="1" ht="45">
      <c r="A129" s="20">
        <v>601</v>
      </c>
      <c r="B129" s="16" t="s">
        <v>116</v>
      </c>
      <c r="C129" s="7" t="s">
        <v>23</v>
      </c>
      <c r="D129" s="7" t="s">
        <v>34</v>
      </c>
      <c r="E129" s="7" t="s">
        <v>148</v>
      </c>
      <c r="F129" s="7"/>
      <c r="G129" s="42">
        <f>G130+G131</f>
        <v>432.96770000000004</v>
      </c>
      <c r="H129" s="42">
        <f>H130+H131</f>
        <v>0</v>
      </c>
      <c r="I129" s="5"/>
    </row>
    <row r="130" spans="1:9" s="13" customFormat="1" ht="34.5" customHeight="1">
      <c r="A130" s="20">
        <v>601</v>
      </c>
      <c r="B130" s="16" t="s">
        <v>103</v>
      </c>
      <c r="C130" s="7" t="s">
        <v>23</v>
      </c>
      <c r="D130" s="7" t="s">
        <v>34</v>
      </c>
      <c r="E130" s="7" t="s">
        <v>148</v>
      </c>
      <c r="F130" s="7" t="s">
        <v>53</v>
      </c>
      <c r="G130" s="42">
        <f>50.052+15.1157</f>
        <v>65.1677</v>
      </c>
      <c r="H130" s="42">
        <v>0</v>
      </c>
      <c r="I130" s="5"/>
    </row>
    <row r="131" spans="1:9" s="13" customFormat="1" ht="45">
      <c r="A131" s="20">
        <v>601</v>
      </c>
      <c r="B131" s="16" t="s">
        <v>56</v>
      </c>
      <c r="C131" s="7">
        <v>10</v>
      </c>
      <c r="D131" s="7" t="s">
        <v>34</v>
      </c>
      <c r="E131" s="7" t="s">
        <v>148</v>
      </c>
      <c r="F131" s="7" t="s">
        <v>55</v>
      </c>
      <c r="G131" s="42">
        <v>367.8</v>
      </c>
      <c r="H131" s="43">
        <v>0</v>
      </c>
      <c r="I131" s="5"/>
    </row>
    <row r="132" spans="1:9" s="13" customFormat="1" ht="21.75" customHeight="1">
      <c r="A132" s="20">
        <v>601</v>
      </c>
      <c r="B132" s="16" t="s">
        <v>32</v>
      </c>
      <c r="C132" s="7">
        <v>11</v>
      </c>
      <c r="D132" s="7" t="s">
        <v>21</v>
      </c>
      <c r="E132" s="7"/>
      <c r="F132" s="7"/>
      <c r="G132" s="42">
        <f>G133</f>
        <v>28654.98121</v>
      </c>
      <c r="H132" s="42">
        <f>H133</f>
        <v>0</v>
      </c>
      <c r="I132" s="5"/>
    </row>
    <row r="133" spans="1:9" ht="45">
      <c r="A133" s="20">
        <v>601</v>
      </c>
      <c r="B133" s="16" t="s">
        <v>117</v>
      </c>
      <c r="C133" s="7" t="s">
        <v>51</v>
      </c>
      <c r="D133" s="7" t="s">
        <v>21</v>
      </c>
      <c r="E133" s="7" t="s">
        <v>149</v>
      </c>
      <c r="F133" s="7"/>
      <c r="G133" s="42">
        <f>G134</f>
        <v>28654.98121</v>
      </c>
      <c r="H133" s="42">
        <f>H134</f>
        <v>0</v>
      </c>
      <c r="I133" s="5"/>
    </row>
    <row r="134" spans="1:9" ht="20.25" customHeight="1">
      <c r="A134" s="20">
        <v>601</v>
      </c>
      <c r="B134" s="16" t="s">
        <v>62</v>
      </c>
      <c r="C134" s="7" t="s">
        <v>51</v>
      </c>
      <c r="D134" s="7" t="s">
        <v>21</v>
      </c>
      <c r="E134" s="7" t="s">
        <v>149</v>
      </c>
      <c r="F134" s="7" t="s">
        <v>60</v>
      </c>
      <c r="G134" s="42">
        <f>2150+2450+24054.98121</f>
        <v>28654.98121</v>
      </c>
      <c r="H134" s="42">
        <v>0</v>
      </c>
      <c r="I134" s="5"/>
    </row>
    <row r="135" spans="1:9" s="13" customFormat="1" ht="47.25">
      <c r="A135" s="19">
        <v>603</v>
      </c>
      <c r="B135" s="12" t="s">
        <v>92</v>
      </c>
      <c r="C135" s="7"/>
      <c r="D135" s="7"/>
      <c r="E135" s="7"/>
      <c r="F135" s="7"/>
      <c r="G135" s="41">
        <f aca="true" t="shared" si="0" ref="G135:H137">G136</f>
        <v>630.98121</v>
      </c>
      <c r="H135" s="41">
        <f t="shared" si="0"/>
        <v>0</v>
      </c>
      <c r="I135" s="10"/>
    </row>
    <row r="136" spans="1:9" s="13" customFormat="1" ht="45">
      <c r="A136" s="31">
        <v>603</v>
      </c>
      <c r="B136" s="9" t="s">
        <v>33</v>
      </c>
      <c r="C136" s="7" t="s">
        <v>21</v>
      </c>
      <c r="D136" s="7" t="s">
        <v>34</v>
      </c>
      <c r="E136" s="7"/>
      <c r="F136" s="7"/>
      <c r="G136" s="42">
        <f t="shared" si="0"/>
        <v>630.98121</v>
      </c>
      <c r="H136" s="42">
        <f t="shared" si="0"/>
        <v>0</v>
      </c>
      <c r="I136" s="10"/>
    </row>
    <row r="137" spans="1:9" s="13" customFormat="1" ht="60">
      <c r="A137" s="31">
        <v>603</v>
      </c>
      <c r="B137" s="9" t="s">
        <v>123</v>
      </c>
      <c r="C137" s="7" t="s">
        <v>21</v>
      </c>
      <c r="D137" s="7" t="s">
        <v>34</v>
      </c>
      <c r="E137" s="7" t="s">
        <v>156</v>
      </c>
      <c r="F137" s="7"/>
      <c r="G137" s="42">
        <f t="shared" si="0"/>
        <v>630.98121</v>
      </c>
      <c r="H137" s="42">
        <f t="shared" si="0"/>
        <v>0</v>
      </c>
      <c r="I137" s="10"/>
    </row>
    <row r="138" spans="1:9" s="13" customFormat="1" ht="45">
      <c r="A138" s="31">
        <v>603</v>
      </c>
      <c r="B138" s="9" t="s">
        <v>124</v>
      </c>
      <c r="C138" s="7" t="s">
        <v>21</v>
      </c>
      <c r="D138" s="7" t="s">
        <v>34</v>
      </c>
      <c r="E138" s="7" t="s">
        <v>157</v>
      </c>
      <c r="F138" s="7"/>
      <c r="G138" s="42">
        <f>G139+G140</f>
        <v>630.98121</v>
      </c>
      <c r="H138" s="42">
        <f>H139+H140</f>
        <v>0</v>
      </c>
      <c r="I138" s="10"/>
    </row>
    <row r="139" spans="1:9" s="13" customFormat="1" ht="30">
      <c r="A139" s="31">
        <v>603</v>
      </c>
      <c r="B139" s="9" t="s">
        <v>54</v>
      </c>
      <c r="C139" s="7" t="s">
        <v>21</v>
      </c>
      <c r="D139" s="7" t="s">
        <v>34</v>
      </c>
      <c r="E139" s="7" t="s">
        <v>157</v>
      </c>
      <c r="F139" s="7" t="s">
        <v>53</v>
      </c>
      <c r="G139" s="42">
        <f>469.2636+141.71761</f>
        <v>610.98121</v>
      </c>
      <c r="H139" s="43">
        <v>0</v>
      </c>
      <c r="I139" s="10"/>
    </row>
    <row r="140" spans="1:9" s="13" customFormat="1" ht="45">
      <c r="A140" s="31">
        <v>603</v>
      </c>
      <c r="B140" s="9" t="s">
        <v>56</v>
      </c>
      <c r="C140" s="7" t="s">
        <v>21</v>
      </c>
      <c r="D140" s="7" t="s">
        <v>34</v>
      </c>
      <c r="E140" s="7" t="s">
        <v>157</v>
      </c>
      <c r="F140" s="7" t="s">
        <v>55</v>
      </c>
      <c r="G140" s="42">
        <f>5+15</f>
        <v>20</v>
      </c>
      <c r="H140" s="43">
        <v>0</v>
      </c>
      <c r="I140" s="10"/>
    </row>
    <row r="141" spans="1:9" s="13" customFormat="1" ht="31.5">
      <c r="A141" s="39">
        <v>608</v>
      </c>
      <c r="B141" s="12" t="s">
        <v>170</v>
      </c>
      <c r="C141" s="7"/>
      <c r="D141" s="7"/>
      <c r="E141" s="7"/>
      <c r="F141" s="7"/>
      <c r="G141" s="41">
        <f>G142+G145</f>
        <v>7927.5716</v>
      </c>
      <c r="H141" s="41">
        <f>H142+H145</f>
        <v>0</v>
      </c>
      <c r="I141" s="10"/>
    </row>
    <row r="142" spans="1:9" s="13" customFormat="1" ht="21" customHeight="1">
      <c r="A142" s="38">
        <v>608</v>
      </c>
      <c r="B142" s="16" t="s">
        <v>5</v>
      </c>
      <c r="C142" s="7" t="s">
        <v>21</v>
      </c>
      <c r="D142" s="7" t="s">
        <v>22</v>
      </c>
      <c r="E142" s="7"/>
      <c r="F142" s="7"/>
      <c r="G142" s="42">
        <f>G143</f>
        <v>5228.5716</v>
      </c>
      <c r="H142" s="42">
        <f>H143</f>
        <v>0</v>
      </c>
      <c r="I142" s="5"/>
    </row>
    <row r="143" spans="1:8" ht="75">
      <c r="A143" s="40">
        <v>608</v>
      </c>
      <c r="B143" s="9" t="s">
        <v>98</v>
      </c>
      <c r="C143" s="7" t="s">
        <v>21</v>
      </c>
      <c r="D143" s="7" t="s">
        <v>22</v>
      </c>
      <c r="E143" s="7" t="s">
        <v>132</v>
      </c>
      <c r="F143" s="7"/>
      <c r="G143" s="42">
        <f>G144</f>
        <v>5228.5716</v>
      </c>
      <c r="H143" s="42">
        <f>H144</f>
        <v>0</v>
      </c>
    </row>
    <row r="144" spans="1:8" ht="30">
      <c r="A144" s="40">
        <v>608</v>
      </c>
      <c r="B144" s="16" t="s">
        <v>54</v>
      </c>
      <c r="C144" s="7" t="s">
        <v>21</v>
      </c>
      <c r="D144" s="7" t="s">
        <v>22</v>
      </c>
      <c r="E144" s="7" t="s">
        <v>132</v>
      </c>
      <c r="F144" s="7" t="s">
        <v>53</v>
      </c>
      <c r="G144" s="42">
        <f>4015.8+1212.7716</f>
        <v>5228.5716</v>
      </c>
      <c r="H144" s="43">
        <v>0</v>
      </c>
    </row>
    <row r="145" spans="1:8" ht="15">
      <c r="A145" s="40">
        <v>608</v>
      </c>
      <c r="B145" s="30" t="s">
        <v>6</v>
      </c>
      <c r="C145" s="7" t="s">
        <v>21</v>
      </c>
      <c r="D145" s="7" t="s">
        <v>45</v>
      </c>
      <c r="E145" s="7"/>
      <c r="F145" s="7"/>
      <c r="G145" s="42">
        <f>G146</f>
        <v>2699</v>
      </c>
      <c r="H145" s="42">
        <f>H146</f>
        <v>0</v>
      </c>
    </row>
    <row r="146" spans="1:8" ht="75">
      <c r="A146" s="40">
        <v>608</v>
      </c>
      <c r="B146" s="9" t="s">
        <v>98</v>
      </c>
      <c r="C146" s="7" t="s">
        <v>21</v>
      </c>
      <c r="D146" s="7">
        <v>13</v>
      </c>
      <c r="E146" s="7" t="s">
        <v>132</v>
      </c>
      <c r="F146" s="7"/>
      <c r="G146" s="42">
        <f>G147</f>
        <v>2699</v>
      </c>
      <c r="H146" s="42">
        <f>H147+H184</f>
        <v>0</v>
      </c>
    </row>
    <row r="147" spans="1:8" ht="45">
      <c r="A147" s="40">
        <v>608</v>
      </c>
      <c r="B147" s="16" t="s">
        <v>56</v>
      </c>
      <c r="C147" s="7" t="s">
        <v>21</v>
      </c>
      <c r="D147" s="7">
        <v>13</v>
      </c>
      <c r="E147" s="7" t="s">
        <v>132</v>
      </c>
      <c r="F147" s="7" t="s">
        <v>55</v>
      </c>
      <c r="G147" s="42">
        <v>2699</v>
      </c>
      <c r="H147" s="43">
        <v>0</v>
      </c>
    </row>
    <row r="148" spans="1:8" ht="31.5">
      <c r="A148" s="19">
        <v>631</v>
      </c>
      <c r="B148" s="12" t="s">
        <v>82</v>
      </c>
      <c r="C148" s="7"/>
      <c r="D148" s="7"/>
      <c r="E148" s="7"/>
      <c r="F148" s="7"/>
      <c r="G148" s="41">
        <f>G149+G156+G160+G153</f>
        <v>67335.97096</v>
      </c>
      <c r="H148" s="41">
        <f>H149+H156+H160+H153</f>
        <v>16600</v>
      </c>
    </row>
    <row r="149" spans="1:8" ht="45">
      <c r="A149" s="31">
        <v>631</v>
      </c>
      <c r="B149" s="9" t="s">
        <v>27</v>
      </c>
      <c r="C149" s="7" t="s">
        <v>24</v>
      </c>
      <c r="D149" s="7" t="s">
        <v>36</v>
      </c>
      <c r="E149" s="7"/>
      <c r="F149" s="7"/>
      <c r="G149" s="42">
        <f>G150</f>
        <v>110.0544</v>
      </c>
      <c r="H149" s="42">
        <f>H150</f>
        <v>0</v>
      </c>
    </row>
    <row r="150" spans="1:8" ht="60">
      <c r="A150" s="31">
        <v>631</v>
      </c>
      <c r="B150" s="9" t="s">
        <v>173</v>
      </c>
      <c r="C150" s="7" t="s">
        <v>24</v>
      </c>
      <c r="D150" s="7" t="s">
        <v>36</v>
      </c>
      <c r="E150" s="7" t="s">
        <v>172</v>
      </c>
      <c r="F150" s="7"/>
      <c r="G150" s="42">
        <f>G151+G152</f>
        <v>110.0544</v>
      </c>
      <c r="H150" s="42">
        <f>H151+H152</f>
        <v>0</v>
      </c>
    </row>
    <row r="151" spans="1:8" ht="18" customHeight="1">
      <c r="A151" s="31">
        <v>631</v>
      </c>
      <c r="B151" s="9" t="s">
        <v>61</v>
      </c>
      <c r="C151" s="7" t="s">
        <v>24</v>
      </c>
      <c r="D151" s="7" t="s">
        <v>36</v>
      </c>
      <c r="E151" s="7" t="s">
        <v>172</v>
      </c>
      <c r="F151" s="7" t="s">
        <v>59</v>
      </c>
      <c r="G151" s="42">
        <v>19.8912</v>
      </c>
      <c r="H151" s="42">
        <v>0</v>
      </c>
    </row>
    <row r="152" spans="1:8" ht="18" customHeight="1">
      <c r="A152" s="40">
        <v>631</v>
      </c>
      <c r="B152" s="9" t="s">
        <v>62</v>
      </c>
      <c r="C152" s="7" t="s">
        <v>24</v>
      </c>
      <c r="D152" s="7" t="s">
        <v>36</v>
      </c>
      <c r="E152" s="7" t="s">
        <v>172</v>
      </c>
      <c r="F152" s="7" t="s">
        <v>60</v>
      </c>
      <c r="G152" s="42">
        <v>90.1632</v>
      </c>
      <c r="H152" s="42">
        <v>0</v>
      </c>
    </row>
    <row r="153" spans="1:8" ht="18" customHeight="1">
      <c r="A153" s="40">
        <v>631</v>
      </c>
      <c r="B153" s="9" t="s">
        <v>13</v>
      </c>
      <c r="C153" s="7" t="s">
        <v>37</v>
      </c>
      <c r="D153" s="7" t="s">
        <v>35</v>
      </c>
      <c r="E153" s="7"/>
      <c r="F153" s="7"/>
      <c r="G153" s="42">
        <f>G154</f>
        <v>10756.56607</v>
      </c>
      <c r="H153" s="42">
        <f>H154</f>
        <v>3949</v>
      </c>
    </row>
    <row r="154" spans="1:8" ht="45">
      <c r="A154" s="40">
        <v>631</v>
      </c>
      <c r="B154" s="9" t="s">
        <v>162</v>
      </c>
      <c r="C154" s="7" t="s">
        <v>37</v>
      </c>
      <c r="D154" s="7" t="s">
        <v>35</v>
      </c>
      <c r="E154" s="7" t="s">
        <v>158</v>
      </c>
      <c r="F154" s="7"/>
      <c r="G154" s="42">
        <f>G155</f>
        <v>10756.56607</v>
      </c>
      <c r="H154" s="42">
        <f>H155</f>
        <v>3949</v>
      </c>
    </row>
    <row r="155" spans="1:8" ht="15.75" customHeight="1">
      <c r="A155" s="40">
        <v>631</v>
      </c>
      <c r="B155" s="9" t="s">
        <v>61</v>
      </c>
      <c r="C155" s="7" t="s">
        <v>37</v>
      </c>
      <c r="D155" s="7" t="s">
        <v>35</v>
      </c>
      <c r="E155" s="7" t="s">
        <v>158</v>
      </c>
      <c r="F155" s="7" t="s">
        <v>59</v>
      </c>
      <c r="G155" s="42">
        <f>6807.56607+3949</f>
        <v>10756.56607</v>
      </c>
      <c r="H155" s="42">
        <v>3949</v>
      </c>
    </row>
    <row r="156" spans="1:8" ht="15.75" customHeight="1">
      <c r="A156" s="31">
        <v>631</v>
      </c>
      <c r="B156" s="9" t="s">
        <v>68</v>
      </c>
      <c r="C156" s="7" t="s">
        <v>38</v>
      </c>
      <c r="D156" s="7" t="s">
        <v>21</v>
      </c>
      <c r="E156" s="7" t="s">
        <v>158</v>
      </c>
      <c r="F156" s="7"/>
      <c r="G156" s="42">
        <f>G157</f>
        <v>41987.88369</v>
      </c>
      <c r="H156" s="42">
        <f>H157</f>
        <v>12651</v>
      </c>
    </row>
    <row r="157" spans="1:8" ht="45">
      <c r="A157" s="31">
        <v>631</v>
      </c>
      <c r="B157" s="9" t="s">
        <v>162</v>
      </c>
      <c r="C157" s="7" t="s">
        <v>38</v>
      </c>
      <c r="D157" s="7" t="s">
        <v>21</v>
      </c>
      <c r="E157" s="7" t="s">
        <v>158</v>
      </c>
      <c r="F157" s="7"/>
      <c r="G157" s="42">
        <f>G158+G159</f>
        <v>41987.88369</v>
      </c>
      <c r="H157" s="42">
        <f>H158+H159</f>
        <v>12651</v>
      </c>
    </row>
    <row r="158" spans="1:8" ht="17.25" customHeight="1">
      <c r="A158" s="31">
        <v>631</v>
      </c>
      <c r="B158" s="9" t="s">
        <v>61</v>
      </c>
      <c r="C158" s="7" t="s">
        <v>38</v>
      </c>
      <c r="D158" s="7" t="s">
        <v>21</v>
      </c>
      <c r="E158" s="7" t="s">
        <v>158</v>
      </c>
      <c r="F158" s="7" t="s">
        <v>59</v>
      </c>
      <c r="G158" s="42">
        <f>2205.98513+892.058+6931.83852+4930.647</f>
        <v>14960.52865</v>
      </c>
      <c r="H158" s="42">
        <f>892.058+4930.647</f>
        <v>5822.705</v>
      </c>
    </row>
    <row r="159" spans="1:8" ht="17.25" customHeight="1">
      <c r="A159" s="31">
        <v>631</v>
      </c>
      <c r="B159" s="9" t="s">
        <v>62</v>
      </c>
      <c r="C159" s="7" t="s">
        <v>38</v>
      </c>
      <c r="D159" s="7" t="s">
        <v>21</v>
      </c>
      <c r="E159" s="7" t="s">
        <v>158</v>
      </c>
      <c r="F159" s="7" t="s">
        <v>60</v>
      </c>
      <c r="G159" s="42">
        <f>20199.06004+6828.295</f>
        <v>27027.355040000002</v>
      </c>
      <c r="H159" s="42">
        <v>6828.295</v>
      </c>
    </row>
    <row r="160" spans="1:8" ht="30">
      <c r="A160" s="31">
        <v>631</v>
      </c>
      <c r="B160" s="9" t="s">
        <v>69</v>
      </c>
      <c r="C160" s="7" t="s">
        <v>38</v>
      </c>
      <c r="D160" s="7" t="s">
        <v>22</v>
      </c>
      <c r="E160" s="7"/>
      <c r="F160" s="7"/>
      <c r="G160" s="42">
        <f>G161+G167</f>
        <v>14481.4668</v>
      </c>
      <c r="H160" s="42">
        <f>H161+H167</f>
        <v>0</v>
      </c>
    </row>
    <row r="161" spans="1:8" ht="45">
      <c r="A161" s="31">
        <v>631</v>
      </c>
      <c r="B161" s="9" t="s">
        <v>162</v>
      </c>
      <c r="C161" s="7" t="s">
        <v>38</v>
      </c>
      <c r="D161" s="7" t="s">
        <v>22</v>
      </c>
      <c r="E161" s="7" t="s">
        <v>158</v>
      </c>
      <c r="F161" s="7"/>
      <c r="G161" s="42">
        <f>G162+G163+G164+G165+G166</f>
        <v>13771.4668</v>
      </c>
      <c r="H161" s="42">
        <f>H162+H163+H164+H165+H166</f>
        <v>0</v>
      </c>
    </row>
    <row r="162" spans="1:8" ht="30">
      <c r="A162" s="31">
        <v>631</v>
      </c>
      <c r="B162" s="9" t="s">
        <v>64</v>
      </c>
      <c r="C162" s="7" t="s">
        <v>38</v>
      </c>
      <c r="D162" s="7" t="s">
        <v>22</v>
      </c>
      <c r="E162" s="7" t="s">
        <v>158</v>
      </c>
      <c r="F162" s="7" t="s">
        <v>63</v>
      </c>
      <c r="G162" s="42">
        <f>7379.698+2228.6688+0.154</f>
        <v>9608.5208</v>
      </c>
      <c r="H162" s="43">
        <v>0</v>
      </c>
    </row>
    <row r="163" spans="1:8" ht="45">
      <c r="A163" s="31">
        <v>631</v>
      </c>
      <c r="B163" s="9" t="s">
        <v>56</v>
      </c>
      <c r="C163" s="7" t="s">
        <v>38</v>
      </c>
      <c r="D163" s="7" t="s">
        <v>22</v>
      </c>
      <c r="E163" s="7" t="s">
        <v>158</v>
      </c>
      <c r="F163" s="7" t="s">
        <v>55</v>
      </c>
      <c r="G163" s="42">
        <f>256.946+60</f>
        <v>316.946</v>
      </c>
      <c r="H163" s="42">
        <v>0</v>
      </c>
    </row>
    <row r="164" spans="1:8" ht="17.25" customHeight="1">
      <c r="A164" s="31">
        <v>631</v>
      </c>
      <c r="B164" s="9" t="s">
        <v>58</v>
      </c>
      <c r="C164" s="7" t="s">
        <v>38</v>
      </c>
      <c r="D164" s="7" t="s">
        <v>22</v>
      </c>
      <c r="E164" s="7" t="s">
        <v>158</v>
      </c>
      <c r="F164" s="7" t="s">
        <v>57</v>
      </c>
      <c r="G164" s="42">
        <v>1</v>
      </c>
      <c r="H164" s="42">
        <v>0</v>
      </c>
    </row>
    <row r="165" spans="1:8" ht="17.25" customHeight="1">
      <c r="A165" s="31">
        <v>631</v>
      </c>
      <c r="B165" s="9" t="s">
        <v>61</v>
      </c>
      <c r="C165" s="7" t="s">
        <v>38</v>
      </c>
      <c r="D165" s="7" t="s">
        <v>22</v>
      </c>
      <c r="E165" s="7" t="s">
        <v>158</v>
      </c>
      <c r="F165" s="7" t="s">
        <v>59</v>
      </c>
      <c r="G165" s="42">
        <v>470</v>
      </c>
      <c r="H165" s="42">
        <v>0</v>
      </c>
    </row>
    <row r="166" spans="1:8" ht="17.25" customHeight="1">
      <c r="A166" s="31">
        <v>631</v>
      </c>
      <c r="B166" s="9" t="s">
        <v>62</v>
      </c>
      <c r="C166" s="7" t="s">
        <v>38</v>
      </c>
      <c r="D166" s="7" t="s">
        <v>22</v>
      </c>
      <c r="E166" s="7" t="s">
        <v>158</v>
      </c>
      <c r="F166" s="7" t="s">
        <v>60</v>
      </c>
      <c r="G166" s="42">
        <f>3140+110+125</f>
        <v>3375</v>
      </c>
      <c r="H166" s="42">
        <v>0</v>
      </c>
    </row>
    <row r="167" spans="1:8" ht="75">
      <c r="A167" s="31">
        <v>631</v>
      </c>
      <c r="B167" s="9" t="s">
        <v>111</v>
      </c>
      <c r="C167" s="7" t="s">
        <v>38</v>
      </c>
      <c r="D167" s="7" t="s">
        <v>22</v>
      </c>
      <c r="E167" s="7" t="s">
        <v>144</v>
      </c>
      <c r="F167" s="7"/>
      <c r="G167" s="42">
        <f>G169+G168</f>
        <v>710</v>
      </c>
      <c r="H167" s="42">
        <f>H169+H168</f>
        <v>0</v>
      </c>
    </row>
    <row r="168" spans="1:8" ht="45">
      <c r="A168" s="40">
        <v>631</v>
      </c>
      <c r="B168" s="9" t="s">
        <v>56</v>
      </c>
      <c r="C168" s="7" t="s">
        <v>38</v>
      </c>
      <c r="D168" s="7" t="s">
        <v>22</v>
      </c>
      <c r="E168" s="7" t="s">
        <v>144</v>
      </c>
      <c r="F168" s="7" t="s">
        <v>55</v>
      </c>
      <c r="G168" s="42">
        <v>200</v>
      </c>
      <c r="H168" s="42">
        <v>0</v>
      </c>
    </row>
    <row r="169" spans="1:8" ht="21.75" customHeight="1">
      <c r="A169" s="31">
        <v>631</v>
      </c>
      <c r="B169" s="9" t="s">
        <v>62</v>
      </c>
      <c r="C169" s="7" t="s">
        <v>38</v>
      </c>
      <c r="D169" s="7" t="s">
        <v>22</v>
      </c>
      <c r="E169" s="7" t="s">
        <v>144</v>
      </c>
      <c r="F169" s="7" t="s">
        <v>60</v>
      </c>
      <c r="G169" s="42">
        <f>210+300</f>
        <v>510</v>
      </c>
      <c r="H169" s="42">
        <v>0</v>
      </c>
    </row>
    <row r="170" spans="1:8" ht="47.25">
      <c r="A170" s="19">
        <v>633</v>
      </c>
      <c r="B170" s="12" t="s">
        <v>83</v>
      </c>
      <c r="C170" s="23"/>
      <c r="D170" s="23"/>
      <c r="E170" s="23"/>
      <c r="F170" s="23"/>
      <c r="G170" s="45">
        <f>G171+G174</f>
        <v>10197.64142</v>
      </c>
      <c r="H170" s="45">
        <f>H171+H174</f>
        <v>9740.970000000001</v>
      </c>
    </row>
    <row r="171" spans="1:8" ht="15">
      <c r="A171" s="37">
        <v>633</v>
      </c>
      <c r="B171" s="9" t="s">
        <v>165</v>
      </c>
      <c r="C171" s="7">
        <v>10</v>
      </c>
      <c r="D171" s="7" t="s">
        <v>22</v>
      </c>
      <c r="E171" s="23"/>
      <c r="F171" s="23"/>
      <c r="G171" s="43">
        <f>G172</f>
        <v>5533</v>
      </c>
      <c r="H171" s="43">
        <f>H172</f>
        <v>5533</v>
      </c>
    </row>
    <row r="172" spans="1:8" ht="90">
      <c r="A172" s="37">
        <v>633</v>
      </c>
      <c r="B172" s="9" t="s">
        <v>164</v>
      </c>
      <c r="C172" s="7">
        <v>10</v>
      </c>
      <c r="D172" s="7" t="s">
        <v>22</v>
      </c>
      <c r="E172" s="7" t="s">
        <v>163</v>
      </c>
      <c r="F172" s="23"/>
      <c r="G172" s="43">
        <f>G173</f>
        <v>5533</v>
      </c>
      <c r="H172" s="43">
        <f>H173</f>
        <v>5533</v>
      </c>
    </row>
    <row r="173" spans="1:8" ht="15">
      <c r="A173" s="37">
        <v>633</v>
      </c>
      <c r="B173" s="9" t="s">
        <v>166</v>
      </c>
      <c r="C173" s="7">
        <v>10</v>
      </c>
      <c r="D173" s="7" t="s">
        <v>22</v>
      </c>
      <c r="E173" s="7" t="s">
        <v>163</v>
      </c>
      <c r="F173" s="23">
        <v>320</v>
      </c>
      <c r="G173" s="43">
        <v>5533</v>
      </c>
      <c r="H173" s="43">
        <v>5533</v>
      </c>
    </row>
    <row r="174" spans="1:8" ht="15">
      <c r="A174" s="40">
        <v>633</v>
      </c>
      <c r="B174" s="9" t="s">
        <v>9</v>
      </c>
      <c r="C174" s="23">
        <v>10</v>
      </c>
      <c r="D174" s="7" t="s">
        <v>34</v>
      </c>
      <c r="E174" s="23"/>
      <c r="F174" s="23"/>
      <c r="G174" s="43">
        <f>G175+G179+G181</f>
        <v>4664.64142</v>
      </c>
      <c r="H174" s="43">
        <f>H175+H179+H181</f>
        <v>4207.97</v>
      </c>
    </row>
    <row r="175" spans="1:8" ht="90">
      <c r="A175" s="40">
        <v>633</v>
      </c>
      <c r="B175" s="9" t="s">
        <v>164</v>
      </c>
      <c r="C175" s="23">
        <v>10</v>
      </c>
      <c r="D175" s="7" t="s">
        <v>34</v>
      </c>
      <c r="E175" s="7" t="s">
        <v>163</v>
      </c>
      <c r="F175" s="23"/>
      <c r="G175" s="43">
        <f>G176+G177+G178</f>
        <v>4207.97</v>
      </c>
      <c r="H175" s="43">
        <f>H176+H177+H178</f>
        <v>4207.97</v>
      </c>
    </row>
    <row r="176" spans="1:8" ht="30">
      <c r="A176" s="40">
        <v>633</v>
      </c>
      <c r="B176" s="16" t="s">
        <v>54</v>
      </c>
      <c r="C176" s="23">
        <v>10</v>
      </c>
      <c r="D176" s="7" t="s">
        <v>34</v>
      </c>
      <c r="E176" s="7" t="s">
        <v>163</v>
      </c>
      <c r="F176" s="23">
        <v>120</v>
      </c>
      <c r="G176" s="43">
        <f>2284.303+689.86+530.723+160.279</f>
        <v>3665.165</v>
      </c>
      <c r="H176" s="43">
        <f>2284.303+689.86+530.723+160.279</f>
        <v>3665.165</v>
      </c>
    </row>
    <row r="177" spans="1:8" ht="45">
      <c r="A177" s="40">
        <v>633</v>
      </c>
      <c r="B177" s="9" t="s">
        <v>56</v>
      </c>
      <c r="C177" s="23">
        <v>10</v>
      </c>
      <c r="D177" s="7" t="s">
        <v>34</v>
      </c>
      <c r="E177" s="7" t="s">
        <v>163</v>
      </c>
      <c r="F177" s="23">
        <v>240</v>
      </c>
      <c r="G177" s="43">
        <f>319.25+194.553</f>
        <v>513.803</v>
      </c>
      <c r="H177" s="43">
        <f>319.25+194.553</f>
        <v>513.803</v>
      </c>
    </row>
    <row r="178" spans="1:8" ht="15">
      <c r="A178" s="40"/>
      <c r="B178" s="9" t="s">
        <v>58</v>
      </c>
      <c r="C178" s="23">
        <v>10</v>
      </c>
      <c r="D178" s="7" t="s">
        <v>34</v>
      </c>
      <c r="E178" s="7" t="s">
        <v>163</v>
      </c>
      <c r="F178" s="23">
        <v>850</v>
      </c>
      <c r="G178" s="43">
        <f>17.112+5.359+0.086+4.889+1.556</f>
        <v>29.001999999999995</v>
      </c>
      <c r="H178" s="43">
        <f>17.112+5.359+0.086+4.889+1.556</f>
        <v>29.001999999999995</v>
      </c>
    </row>
    <row r="179" spans="1:8" ht="30">
      <c r="A179" s="31">
        <v>633</v>
      </c>
      <c r="B179" s="9" t="s">
        <v>112</v>
      </c>
      <c r="C179" s="7">
        <v>10</v>
      </c>
      <c r="D179" s="7" t="s">
        <v>34</v>
      </c>
      <c r="E179" s="7" t="s">
        <v>145</v>
      </c>
      <c r="F179" s="7"/>
      <c r="G179" s="42">
        <f>G180</f>
        <v>450</v>
      </c>
      <c r="H179" s="42">
        <f>H180</f>
        <v>0</v>
      </c>
    </row>
    <row r="180" spans="1:8" ht="45">
      <c r="A180" s="31">
        <v>633</v>
      </c>
      <c r="B180" s="9" t="s">
        <v>56</v>
      </c>
      <c r="C180" s="7">
        <v>10</v>
      </c>
      <c r="D180" s="7" t="s">
        <v>34</v>
      </c>
      <c r="E180" s="7" t="s">
        <v>145</v>
      </c>
      <c r="F180" s="7" t="s">
        <v>55</v>
      </c>
      <c r="G180" s="42">
        <f>36+184+230</f>
        <v>450</v>
      </c>
      <c r="H180" s="42">
        <v>0</v>
      </c>
    </row>
    <row r="181" spans="1:8" ht="30">
      <c r="A181" s="40">
        <v>633</v>
      </c>
      <c r="B181" s="9" t="s">
        <v>86</v>
      </c>
      <c r="C181" s="7">
        <v>10</v>
      </c>
      <c r="D181" s="7" t="s">
        <v>34</v>
      </c>
      <c r="E181" s="7" t="s">
        <v>174</v>
      </c>
      <c r="F181" s="7"/>
      <c r="G181" s="42">
        <f>G182</f>
        <v>6.67142</v>
      </c>
      <c r="H181" s="42">
        <f>H182</f>
        <v>0</v>
      </c>
    </row>
    <row r="182" spans="1:8" ht="15">
      <c r="A182" s="40">
        <v>633</v>
      </c>
      <c r="B182" s="9" t="s">
        <v>61</v>
      </c>
      <c r="C182" s="7">
        <v>10</v>
      </c>
      <c r="D182" s="7" t="s">
        <v>34</v>
      </c>
      <c r="E182" s="7" t="s">
        <v>174</v>
      </c>
      <c r="F182" s="7" t="s">
        <v>59</v>
      </c>
      <c r="G182" s="42">
        <v>6.67142</v>
      </c>
      <c r="H182" s="42">
        <v>0</v>
      </c>
    </row>
    <row r="183" spans="1:8" ht="31.5">
      <c r="A183" s="19">
        <v>931</v>
      </c>
      <c r="B183" s="12" t="s">
        <v>84</v>
      </c>
      <c r="C183" s="23"/>
      <c r="D183" s="23"/>
      <c r="E183" s="23"/>
      <c r="F183" s="23"/>
      <c r="G183" s="45">
        <f>G184+G190+G193+G206+G212+G216+G220+G209+G202</f>
        <v>110979.0836</v>
      </c>
      <c r="H183" s="45">
        <f>H184+H190+H193+H206+H212+H216+H220+H209+H202</f>
        <v>7662</v>
      </c>
    </row>
    <row r="184" spans="1:8" ht="45">
      <c r="A184" s="31">
        <v>931</v>
      </c>
      <c r="B184" s="9" t="s">
        <v>33</v>
      </c>
      <c r="C184" s="7" t="s">
        <v>21</v>
      </c>
      <c r="D184" s="7" t="s">
        <v>34</v>
      </c>
      <c r="E184" s="7"/>
      <c r="F184" s="7"/>
      <c r="G184" s="42">
        <f>G185</f>
        <v>10956.03234</v>
      </c>
      <c r="H184" s="42">
        <f>H185</f>
        <v>0</v>
      </c>
    </row>
    <row r="185" spans="1:8" ht="60">
      <c r="A185" s="31">
        <v>931</v>
      </c>
      <c r="B185" s="9" t="s">
        <v>123</v>
      </c>
      <c r="C185" s="7" t="s">
        <v>21</v>
      </c>
      <c r="D185" s="7" t="s">
        <v>34</v>
      </c>
      <c r="E185" s="7" t="s">
        <v>156</v>
      </c>
      <c r="F185" s="7"/>
      <c r="G185" s="42">
        <f>G186</f>
        <v>10956.03234</v>
      </c>
      <c r="H185" s="42">
        <f>H186</f>
        <v>0</v>
      </c>
    </row>
    <row r="186" spans="1:8" ht="45">
      <c r="A186" s="31">
        <v>931</v>
      </c>
      <c r="B186" s="9" t="s">
        <v>125</v>
      </c>
      <c r="C186" s="7" t="s">
        <v>21</v>
      </c>
      <c r="D186" s="7" t="s">
        <v>34</v>
      </c>
      <c r="E186" s="7" t="s">
        <v>157</v>
      </c>
      <c r="F186" s="7"/>
      <c r="G186" s="42">
        <f>G187+G188+G189</f>
        <v>10956.03234</v>
      </c>
      <c r="H186" s="42">
        <f>H187+H188+H189</f>
        <v>0</v>
      </c>
    </row>
    <row r="187" spans="1:8" ht="30">
      <c r="A187" s="31">
        <v>931</v>
      </c>
      <c r="B187" s="9" t="s">
        <v>54</v>
      </c>
      <c r="C187" s="7" t="s">
        <v>21</v>
      </c>
      <c r="D187" s="7" t="s">
        <v>34</v>
      </c>
      <c r="E187" s="7" t="s">
        <v>157</v>
      </c>
      <c r="F187" s="7" t="s">
        <v>53</v>
      </c>
      <c r="G187" s="42">
        <f>7244.914+2187.96403</f>
        <v>9432.87803</v>
      </c>
      <c r="H187" s="43">
        <v>0</v>
      </c>
    </row>
    <row r="188" spans="1:8" ht="45">
      <c r="A188" s="31">
        <v>931</v>
      </c>
      <c r="B188" s="9" t="s">
        <v>56</v>
      </c>
      <c r="C188" s="7" t="s">
        <v>21</v>
      </c>
      <c r="D188" s="7" t="s">
        <v>34</v>
      </c>
      <c r="E188" s="7" t="s">
        <v>157</v>
      </c>
      <c r="F188" s="7" t="s">
        <v>55</v>
      </c>
      <c r="G188" s="42">
        <f>1522.15431</f>
        <v>1522.15431</v>
      </c>
      <c r="H188" s="43">
        <v>0</v>
      </c>
    </row>
    <row r="189" spans="1:8" ht="15">
      <c r="A189" s="31">
        <v>931</v>
      </c>
      <c r="B189" s="9" t="s">
        <v>58</v>
      </c>
      <c r="C189" s="7" t="s">
        <v>21</v>
      </c>
      <c r="D189" s="7" t="s">
        <v>34</v>
      </c>
      <c r="E189" s="7" t="s">
        <v>157</v>
      </c>
      <c r="F189" s="7" t="s">
        <v>57</v>
      </c>
      <c r="G189" s="42">
        <v>1</v>
      </c>
      <c r="H189" s="43">
        <v>0</v>
      </c>
    </row>
    <row r="190" spans="1:8" ht="15">
      <c r="A190" s="31">
        <v>931</v>
      </c>
      <c r="B190" s="9" t="s">
        <v>16</v>
      </c>
      <c r="C190" s="7" t="s">
        <v>21</v>
      </c>
      <c r="D190" s="7">
        <v>11</v>
      </c>
      <c r="E190" s="7"/>
      <c r="F190" s="7"/>
      <c r="G190" s="42">
        <f>G191</f>
        <v>1000</v>
      </c>
      <c r="H190" s="42">
        <f>H191</f>
        <v>0</v>
      </c>
    </row>
    <row r="191" spans="1:8" ht="30">
      <c r="A191" s="31">
        <v>931</v>
      </c>
      <c r="B191" s="9" t="s">
        <v>86</v>
      </c>
      <c r="C191" s="7" t="s">
        <v>21</v>
      </c>
      <c r="D191" s="7">
        <v>11</v>
      </c>
      <c r="E191" s="7" t="s">
        <v>131</v>
      </c>
      <c r="F191" s="7"/>
      <c r="G191" s="42">
        <f>G192</f>
        <v>1000</v>
      </c>
      <c r="H191" s="42">
        <f>H192</f>
        <v>0</v>
      </c>
    </row>
    <row r="192" spans="1:8" ht="15">
      <c r="A192" s="31">
        <v>931</v>
      </c>
      <c r="B192" s="9" t="s">
        <v>47</v>
      </c>
      <c r="C192" s="7" t="s">
        <v>21</v>
      </c>
      <c r="D192" s="7">
        <v>11</v>
      </c>
      <c r="E192" s="7" t="s">
        <v>131</v>
      </c>
      <c r="F192" s="7" t="s">
        <v>46</v>
      </c>
      <c r="G192" s="42">
        <v>1000</v>
      </c>
      <c r="H192" s="43">
        <v>0</v>
      </c>
    </row>
    <row r="193" spans="1:8" ht="15">
      <c r="A193" s="31">
        <v>931</v>
      </c>
      <c r="B193" s="9" t="s">
        <v>6</v>
      </c>
      <c r="C193" s="7" t="s">
        <v>21</v>
      </c>
      <c r="D193" s="7" t="s">
        <v>45</v>
      </c>
      <c r="E193" s="23"/>
      <c r="F193" s="23"/>
      <c r="G193" s="43">
        <f>G194+G198+G196</f>
        <v>46098.89642</v>
      </c>
      <c r="H193" s="43">
        <f>H194+H198+H196</f>
        <v>6410</v>
      </c>
    </row>
    <row r="194" spans="1:8" ht="60">
      <c r="A194" s="31">
        <v>931</v>
      </c>
      <c r="B194" s="9" t="s">
        <v>126</v>
      </c>
      <c r="C194" s="7" t="s">
        <v>21</v>
      </c>
      <c r="D194" s="7" t="s">
        <v>45</v>
      </c>
      <c r="E194" s="7" t="s">
        <v>159</v>
      </c>
      <c r="F194" s="7"/>
      <c r="G194" s="42">
        <f>G195</f>
        <v>32561.80525</v>
      </c>
      <c r="H194" s="42">
        <f>H195</f>
        <v>0</v>
      </c>
    </row>
    <row r="195" spans="1:8" ht="18" customHeight="1">
      <c r="A195" s="31">
        <v>931</v>
      </c>
      <c r="B195" s="9" t="s">
        <v>61</v>
      </c>
      <c r="C195" s="7" t="s">
        <v>21</v>
      </c>
      <c r="D195" s="7" t="s">
        <v>45</v>
      </c>
      <c r="E195" s="7" t="s">
        <v>159</v>
      </c>
      <c r="F195" s="7" t="s">
        <v>59</v>
      </c>
      <c r="G195" s="42">
        <f>30533.01945+2028.7858</f>
        <v>32561.80525</v>
      </c>
      <c r="H195" s="42">
        <v>0</v>
      </c>
    </row>
    <row r="196" spans="1:8" ht="105">
      <c r="A196" s="37">
        <v>931</v>
      </c>
      <c r="B196" s="16" t="s">
        <v>94</v>
      </c>
      <c r="C196" s="7" t="s">
        <v>21</v>
      </c>
      <c r="D196" s="7" t="s">
        <v>45</v>
      </c>
      <c r="E196" s="7" t="s">
        <v>167</v>
      </c>
      <c r="F196" s="7"/>
      <c r="G196" s="42">
        <f>G197</f>
        <v>260.238</v>
      </c>
      <c r="H196" s="42">
        <f>H197</f>
        <v>0</v>
      </c>
    </row>
    <row r="197" spans="1:8" ht="45">
      <c r="A197" s="37">
        <v>931</v>
      </c>
      <c r="B197" s="16" t="s">
        <v>56</v>
      </c>
      <c r="C197" s="7" t="s">
        <v>21</v>
      </c>
      <c r="D197" s="7" t="s">
        <v>45</v>
      </c>
      <c r="E197" s="7" t="s">
        <v>167</v>
      </c>
      <c r="F197" s="7" t="s">
        <v>55</v>
      </c>
      <c r="G197" s="42">
        <v>260.238</v>
      </c>
      <c r="H197" s="42">
        <v>0</v>
      </c>
    </row>
    <row r="198" spans="1:8" ht="60">
      <c r="A198" s="31">
        <v>931</v>
      </c>
      <c r="B198" s="9" t="s">
        <v>123</v>
      </c>
      <c r="C198" s="7" t="s">
        <v>21</v>
      </c>
      <c r="D198" s="7" t="s">
        <v>45</v>
      </c>
      <c r="E198" s="7" t="s">
        <v>156</v>
      </c>
      <c r="F198" s="7"/>
      <c r="G198" s="42">
        <f>G199</f>
        <v>13276.853169999998</v>
      </c>
      <c r="H198" s="42">
        <f>H199</f>
        <v>6410</v>
      </c>
    </row>
    <row r="199" spans="1:8" ht="45">
      <c r="A199" s="31">
        <v>931</v>
      </c>
      <c r="B199" s="9" t="s">
        <v>127</v>
      </c>
      <c r="C199" s="7" t="s">
        <v>21</v>
      </c>
      <c r="D199" s="7" t="s">
        <v>45</v>
      </c>
      <c r="E199" s="7" t="s">
        <v>157</v>
      </c>
      <c r="F199" s="7"/>
      <c r="G199" s="42">
        <f>G201+G200</f>
        <v>13276.853169999998</v>
      </c>
      <c r="H199" s="42">
        <f>H201+H200</f>
        <v>6410</v>
      </c>
    </row>
    <row r="200" spans="1:8" ht="30">
      <c r="A200" s="40">
        <v>931</v>
      </c>
      <c r="B200" s="16" t="s">
        <v>54</v>
      </c>
      <c r="C200" s="7" t="s">
        <v>21</v>
      </c>
      <c r="D200" s="7" t="s">
        <v>45</v>
      </c>
      <c r="E200" s="7" t="s">
        <v>157</v>
      </c>
      <c r="F200" s="7" t="s">
        <v>63</v>
      </c>
      <c r="G200" s="42">
        <f>3129.462+945.09752</f>
        <v>4074.55952</v>
      </c>
      <c r="H200" s="42">
        <v>0</v>
      </c>
    </row>
    <row r="201" spans="1:8" ht="45">
      <c r="A201" s="31">
        <v>931</v>
      </c>
      <c r="B201" s="9" t="s">
        <v>56</v>
      </c>
      <c r="C201" s="7" t="s">
        <v>21</v>
      </c>
      <c r="D201" s="7" t="s">
        <v>45</v>
      </c>
      <c r="E201" s="7" t="s">
        <v>157</v>
      </c>
      <c r="F201" s="7" t="s">
        <v>55</v>
      </c>
      <c r="G201" s="42">
        <f>728.68612+2088.60753+6410-25</f>
        <v>9202.29365</v>
      </c>
      <c r="H201" s="42">
        <v>6410</v>
      </c>
    </row>
    <row r="202" spans="1:8" ht="45">
      <c r="A202" s="40">
        <v>931</v>
      </c>
      <c r="B202" s="9" t="s">
        <v>27</v>
      </c>
      <c r="C202" s="7" t="s">
        <v>24</v>
      </c>
      <c r="D202" s="7" t="s">
        <v>36</v>
      </c>
      <c r="E202" s="7"/>
      <c r="F202" s="7"/>
      <c r="G202" s="42">
        <f>G203</f>
        <v>18</v>
      </c>
      <c r="H202" s="42">
        <f>H203</f>
        <v>0</v>
      </c>
    </row>
    <row r="203" spans="1:8" ht="60">
      <c r="A203" s="40">
        <v>931</v>
      </c>
      <c r="B203" s="9" t="s">
        <v>173</v>
      </c>
      <c r="C203" s="7" t="s">
        <v>24</v>
      </c>
      <c r="D203" s="7" t="s">
        <v>36</v>
      </c>
      <c r="E203" s="7" t="s">
        <v>172</v>
      </c>
      <c r="F203" s="7"/>
      <c r="G203" s="42">
        <f>G204+G205</f>
        <v>18</v>
      </c>
      <c r="H203" s="42">
        <f>H204+H205</f>
        <v>0</v>
      </c>
    </row>
    <row r="204" spans="1:8" ht="45">
      <c r="A204" s="40">
        <v>931</v>
      </c>
      <c r="B204" s="9" t="s">
        <v>56</v>
      </c>
      <c r="C204" s="7" t="s">
        <v>24</v>
      </c>
      <c r="D204" s="7" t="s">
        <v>36</v>
      </c>
      <c r="E204" s="7" t="s">
        <v>172</v>
      </c>
      <c r="F204" s="7" t="s">
        <v>55</v>
      </c>
      <c r="G204" s="42">
        <v>3</v>
      </c>
      <c r="H204" s="42">
        <v>0</v>
      </c>
    </row>
    <row r="205" spans="1:8" ht="15">
      <c r="A205" s="40">
        <v>931</v>
      </c>
      <c r="B205" s="9" t="s">
        <v>61</v>
      </c>
      <c r="C205" s="7" t="s">
        <v>24</v>
      </c>
      <c r="D205" s="7" t="s">
        <v>36</v>
      </c>
      <c r="E205" s="7" t="s">
        <v>172</v>
      </c>
      <c r="F205" s="7" t="s">
        <v>59</v>
      </c>
      <c r="G205" s="42">
        <v>15</v>
      </c>
      <c r="H205" s="42">
        <v>0</v>
      </c>
    </row>
    <row r="206" spans="1:8" ht="15">
      <c r="A206" s="31">
        <v>931</v>
      </c>
      <c r="B206" s="9" t="s">
        <v>11</v>
      </c>
      <c r="C206" s="7" t="s">
        <v>22</v>
      </c>
      <c r="D206" s="7" t="s">
        <v>38</v>
      </c>
      <c r="E206" s="7"/>
      <c r="F206" s="7"/>
      <c r="G206" s="42">
        <f>G207</f>
        <v>2250</v>
      </c>
      <c r="H206" s="42">
        <f>H207</f>
        <v>0</v>
      </c>
    </row>
    <row r="207" spans="1:8" ht="60">
      <c r="A207" s="31">
        <v>931</v>
      </c>
      <c r="B207" s="9" t="s">
        <v>126</v>
      </c>
      <c r="C207" s="7" t="s">
        <v>22</v>
      </c>
      <c r="D207" s="7" t="s">
        <v>38</v>
      </c>
      <c r="E207" s="7" t="s">
        <v>159</v>
      </c>
      <c r="F207" s="7"/>
      <c r="G207" s="42">
        <f>G208</f>
        <v>2250</v>
      </c>
      <c r="H207" s="42">
        <f>H208</f>
        <v>0</v>
      </c>
    </row>
    <row r="208" spans="1:8" ht="60">
      <c r="A208" s="31">
        <v>931</v>
      </c>
      <c r="B208" s="9" t="s">
        <v>65</v>
      </c>
      <c r="C208" s="7" t="s">
        <v>22</v>
      </c>
      <c r="D208" s="7" t="s">
        <v>38</v>
      </c>
      <c r="E208" s="7" t="s">
        <v>159</v>
      </c>
      <c r="F208" s="7" t="s">
        <v>48</v>
      </c>
      <c r="G208" s="42">
        <v>2250</v>
      </c>
      <c r="H208" s="43">
        <v>0</v>
      </c>
    </row>
    <row r="209" spans="1:8" ht="15">
      <c r="A209" s="31">
        <v>931</v>
      </c>
      <c r="B209" s="16" t="s">
        <v>8</v>
      </c>
      <c r="C209" s="7">
        <v>10</v>
      </c>
      <c r="D209" s="7" t="s">
        <v>21</v>
      </c>
      <c r="E209" s="7"/>
      <c r="F209" s="7"/>
      <c r="G209" s="42">
        <f>G210</f>
        <v>3700</v>
      </c>
      <c r="H209" s="42">
        <f>H210</f>
        <v>0</v>
      </c>
    </row>
    <row r="210" spans="1:8" ht="30">
      <c r="A210" s="31">
        <v>931</v>
      </c>
      <c r="B210" s="16" t="s">
        <v>86</v>
      </c>
      <c r="C210" s="7">
        <v>10</v>
      </c>
      <c r="D210" s="7" t="s">
        <v>21</v>
      </c>
      <c r="E210" s="7" t="s">
        <v>131</v>
      </c>
      <c r="F210" s="7"/>
      <c r="G210" s="42">
        <f>G211</f>
        <v>3700</v>
      </c>
      <c r="H210" s="42">
        <f>H211</f>
        <v>0</v>
      </c>
    </row>
    <row r="211" spans="1:8" ht="30">
      <c r="A211" s="31">
        <v>931</v>
      </c>
      <c r="B211" s="16" t="s">
        <v>71</v>
      </c>
      <c r="C211" s="7">
        <v>10</v>
      </c>
      <c r="D211" s="7" t="s">
        <v>21</v>
      </c>
      <c r="E211" s="7" t="s">
        <v>131</v>
      </c>
      <c r="F211" s="7" t="s">
        <v>70</v>
      </c>
      <c r="G211" s="42">
        <v>3700</v>
      </c>
      <c r="H211" s="43">
        <v>0</v>
      </c>
    </row>
    <row r="212" spans="1:8" ht="30">
      <c r="A212" s="31">
        <v>931</v>
      </c>
      <c r="B212" s="9" t="s">
        <v>29</v>
      </c>
      <c r="C212" s="7">
        <v>13</v>
      </c>
      <c r="D212" s="7" t="s">
        <v>21</v>
      </c>
      <c r="E212" s="7"/>
      <c r="F212" s="7"/>
      <c r="G212" s="42">
        <f aca="true" t="shared" si="1" ref="G212:H214">G213</f>
        <v>3126.28628</v>
      </c>
      <c r="H212" s="42">
        <f t="shared" si="1"/>
        <v>0</v>
      </c>
    </row>
    <row r="213" spans="1:8" ht="60">
      <c r="A213" s="31">
        <v>931</v>
      </c>
      <c r="B213" s="9" t="s">
        <v>123</v>
      </c>
      <c r="C213" s="7">
        <v>13</v>
      </c>
      <c r="D213" s="7" t="s">
        <v>21</v>
      </c>
      <c r="E213" s="7" t="s">
        <v>156</v>
      </c>
      <c r="F213" s="7"/>
      <c r="G213" s="42">
        <f t="shared" si="1"/>
        <v>3126.28628</v>
      </c>
      <c r="H213" s="42">
        <f t="shared" si="1"/>
        <v>0</v>
      </c>
    </row>
    <row r="214" spans="1:8" ht="45">
      <c r="A214" s="31">
        <v>931</v>
      </c>
      <c r="B214" s="9" t="s">
        <v>128</v>
      </c>
      <c r="C214" s="7">
        <v>13</v>
      </c>
      <c r="D214" s="7" t="s">
        <v>21</v>
      </c>
      <c r="E214" s="7" t="s">
        <v>160</v>
      </c>
      <c r="F214" s="7"/>
      <c r="G214" s="42">
        <f t="shared" si="1"/>
        <v>3126.28628</v>
      </c>
      <c r="H214" s="42">
        <f t="shared" si="1"/>
        <v>0</v>
      </c>
    </row>
    <row r="215" spans="1:8" ht="15">
      <c r="A215" s="31">
        <v>931</v>
      </c>
      <c r="B215" s="9" t="s">
        <v>15</v>
      </c>
      <c r="C215" s="7" t="s">
        <v>45</v>
      </c>
      <c r="D215" s="7" t="s">
        <v>21</v>
      </c>
      <c r="E215" s="7" t="s">
        <v>160</v>
      </c>
      <c r="F215" s="7" t="s">
        <v>49</v>
      </c>
      <c r="G215" s="42">
        <v>3126.28628</v>
      </c>
      <c r="H215" s="43">
        <v>0</v>
      </c>
    </row>
    <row r="216" spans="1:8" ht="45">
      <c r="A216" s="31">
        <v>931</v>
      </c>
      <c r="B216" s="9" t="s">
        <v>31</v>
      </c>
      <c r="C216" s="7">
        <v>14</v>
      </c>
      <c r="D216" s="7" t="s">
        <v>21</v>
      </c>
      <c r="E216" s="7"/>
      <c r="F216" s="7"/>
      <c r="G216" s="42">
        <f aca="true" t="shared" si="2" ref="G216:H218">G217</f>
        <v>31252</v>
      </c>
      <c r="H216" s="42">
        <f t="shared" si="2"/>
        <v>1252</v>
      </c>
    </row>
    <row r="217" spans="1:8" ht="60">
      <c r="A217" s="31">
        <v>931</v>
      </c>
      <c r="B217" s="9" t="s">
        <v>123</v>
      </c>
      <c r="C217" s="7" t="s">
        <v>52</v>
      </c>
      <c r="D217" s="7" t="s">
        <v>21</v>
      </c>
      <c r="E217" s="7" t="s">
        <v>156</v>
      </c>
      <c r="F217" s="7"/>
      <c r="G217" s="42">
        <f t="shared" si="2"/>
        <v>31252</v>
      </c>
      <c r="H217" s="42">
        <f t="shared" si="2"/>
        <v>1252</v>
      </c>
    </row>
    <row r="218" spans="1:8" ht="45">
      <c r="A218" s="31">
        <v>931</v>
      </c>
      <c r="B218" s="9" t="s">
        <v>129</v>
      </c>
      <c r="C218" s="7" t="s">
        <v>52</v>
      </c>
      <c r="D218" s="7" t="s">
        <v>21</v>
      </c>
      <c r="E218" s="7" t="s">
        <v>161</v>
      </c>
      <c r="F218" s="7"/>
      <c r="G218" s="42">
        <f t="shared" si="2"/>
        <v>31252</v>
      </c>
      <c r="H218" s="42">
        <f t="shared" si="2"/>
        <v>1252</v>
      </c>
    </row>
    <row r="219" spans="1:8" ht="15">
      <c r="A219" s="31">
        <v>931</v>
      </c>
      <c r="B219" s="9" t="s">
        <v>39</v>
      </c>
      <c r="C219" s="7" t="s">
        <v>52</v>
      </c>
      <c r="D219" s="7" t="s">
        <v>21</v>
      </c>
      <c r="E219" s="7" t="s">
        <v>161</v>
      </c>
      <c r="F219" s="7" t="s">
        <v>74</v>
      </c>
      <c r="G219" s="42">
        <f>30000+1252</f>
        <v>31252</v>
      </c>
      <c r="H219" s="42">
        <v>1252</v>
      </c>
    </row>
    <row r="220" spans="1:8" ht="15">
      <c r="A220" s="31">
        <v>931</v>
      </c>
      <c r="B220" s="9" t="s">
        <v>50</v>
      </c>
      <c r="C220" s="7" t="s">
        <v>52</v>
      </c>
      <c r="D220" s="7" t="s">
        <v>35</v>
      </c>
      <c r="E220" s="7"/>
      <c r="F220" s="7"/>
      <c r="G220" s="42">
        <f aca="true" t="shared" si="3" ref="G220:H222">G221</f>
        <v>12577.86856</v>
      </c>
      <c r="H220" s="42">
        <f t="shared" si="3"/>
        <v>0</v>
      </c>
    </row>
    <row r="221" spans="1:8" ht="60">
      <c r="A221" s="31">
        <v>931</v>
      </c>
      <c r="B221" s="9" t="s">
        <v>123</v>
      </c>
      <c r="C221" s="7" t="s">
        <v>52</v>
      </c>
      <c r="D221" s="7" t="s">
        <v>35</v>
      </c>
      <c r="E221" s="7" t="s">
        <v>156</v>
      </c>
      <c r="F221" s="7"/>
      <c r="G221" s="42">
        <f t="shared" si="3"/>
        <v>12577.86856</v>
      </c>
      <c r="H221" s="42">
        <f t="shared" si="3"/>
        <v>0</v>
      </c>
    </row>
    <row r="222" spans="1:8" ht="45">
      <c r="A222" s="31">
        <v>931</v>
      </c>
      <c r="B222" s="9" t="s">
        <v>129</v>
      </c>
      <c r="C222" s="7" t="s">
        <v>52</v>
      </c>
      <c r="D222" s="7" t="s">
        <v>35</v>
      </c>
      <c r="E222" s="7" t="s">
        <v>161</v>
      </c>
      <c r="F222" s="7"/>
      <c r="G222" s="42">
        <f t="shared" si="3"/>
        <v>12577.86856</v>
      </c>
      <c r="H222" s="42">
        <f t="shared" si="3"/>
        <v>0</v>
      </c>
    </row>
    <row r="223" spans="1:8" ht="15">
      <c r="A223" s="31">
        <v>931</v>
      </c>
      <c r="B223" s="9" t="s">
        <v>39</v>
      </c>
      <c r="C223" s="7">
        <v>14</v>
      </c>
      <c r="D223" s="7" t="s">
        <v>35</v>
      </c>
      <c r="E223" s="7" t="s">
        <v>161</v>
      </c>
      <c r="F223" s="7" t="s">
        <v>74</v>
      </c>
      <c r="G223" s="43">
        <f>10577.86856+2000</f>
        <v>12577.86856</v>
      </c>
      <c r="H223" s="43">
        <v>0</v>
      </c>
    </row>
    <row r="224" spans="1:8" ht="21" customHeight="1">
      <c r="A224" s="31"/>
      <c r="B224" s="17" t="s">
        <v>85</v>
      </c>
      <c r="C224" s="23"/>
      <c r="D224" s="23"/>
      <c r="E224" s="23"/>
      <c r="F224" s="23"/>
      <c r="G224" s="45">
        <f>G7+G13+G148+G170+G183+G135+G141</f>
        <v>752933.51593</v>
      </c>
      <c r="H224" s="45">
        <f>H7+H13+H148+H170+H183+H135+H141</f>
        <v>318684.49202</v>
      </c>
    </row>
    <row r="225" ht="14.25">
      <c r="A225" s="18"/>
    </row>
    <row r="226" ht="14.25">
      <c r="A226" s="18"/>
    </row>
    <row r="227" ht="14.25">
      <c r="A227" s="18"/>
    </row>
    <row r="228" ht="14.25">
      <c r="A228" s="18"/>
    </row>
    <row r="229" spans="1:8" ht="14.25">
      <c r="A229" s="18"/>
      <c r="G229" s="1"/>
      <c r="H229" s="1"/>
    </row>
    <row r="230" spans="1:8" ht="14.25">
      <c r="A230" s="18"/>
      <c r="G230" s="1"/>
      <c r="H230" s="1"/>
    </row>
    <row r="231" spans="1:8" ht="14.25">
      <c r="A231" s="18"/>
      <c r="G231" s="1"/>
      <c r="H231" s="1"/>
    </row>
    <row r="232" spans="1:8" ht="14.25">
      <c r="A232" s="18"/>
      <c r="G232" s="1"/>
      <c r="H232" s="1"/>
    </row>
    <row r="233" spans="1:8" ht="14.25">
      <c r="A233" s="18"/>
      <c r="G233" s="1"/>
      <c r="H233" s="1"/>
    </row>
    <row r="234" spans="1:8" ht="14.25">
      <c r="A234" s="18"/>
      <c r="G234" s="1"/>
      <c r="H234" s="1"/>
    </row>
    <row r="235" spans="1:8" ht="14.25">
      <c r="A235" s="18"/>
      <c r="G235" s="1"/>
      <c r="H235" s="1"/>
    </row>
    <row r="236" spans="1:8" ht="14.25">
      <c r="A236" s="18"/>
      <c r="G236" s="1"/>
      <c r="H236" s="1"/>
    </row>
    <row r="237" spans="1:8" ht="14.25">
      <c r="A237" s="18"/>
      <c r="G237" s="1"/>
      <c r="H237" s="1"/>
    </row>
    <row r="238" spans="1:8" ht="14.25">
      <c r="A238" s="18"/>
      <c r="G238" s="1"/>
      <c r="H238" s="1"/>
    </row>
    <row r="239" spans="1:8" ht="14.25">
      <c r="A239" s="18"/>
      <c r="G239" s="1"/>
      <c r="H239" s="1"/>
    </row>
    <row r="240" spans="1:8" ht="14.25">
      <c r="A240" s="18"/>
      <c r="G240" s="1"/>
      <c r="H240" s="1"/>
    </row>
    <row r="241" spans="1:8" ht="14.25">
      <c r="A241" s="18"/>
      <c r="G241" s="1"/>
      <c r="H241" s="1"/>
    </row>
    <row r="242" spans="1:8" ht="14.25">
      <c r="A242" s="18"/>
      <c r="G242" s="1"/>
      <c r="H242" s="1"/>
    </row>
    <row r="243" spans="1:8" ht="14.25">
      <c r="A243" s="18"/>
      <c r="G243" s="1"/>
      <c r="H243" s="1"/>
    </row>
    <row r="244" spans="1:8" ht="14.25">
      <c r="A244" s="18"/>
      <c r="G244" s="1"/>
      <c r="H244" s="1"/>
    </row>
    <row r="245" spans="1:8" ht="14.25">
      <c r="A245" s="18"/>
      <c r="G245" s="1"/>
      <c r="H245" s="1"/>
    </row>
    <row r="246" spans="1:8" ht="14.25">
      <c r="A246" s="18"/>
      <c r="G246" s="1"/>
      <c r="H246" s="1"/>
    </row>
    <row r="247" spans="1:8" ht="14.25">
      <c r="A247" s="18"/>
      <c r="G247" s="1"/>
      <c r="H247" s="1"/>
    </row>
    <row r="248" spans="1:8" ht="14.25">
      <c r="A248" s="18"/>
      <c r="G248" s="1"/>
      <c r="H248" s="1"/>
    </row>
    <row r="249" spans="1:8" ht="14.25">
      <c r="A249" s="18"/>
      <c r="G249" s="1"/>
      <c r="H249" s="1"/>
    </row>
    <row r="250" spans="1:8" ht="14.25">
      <c r="A250" s="18"/>
      <c r="G250" s="1"/>
      <c r="H250" s="1"/>
    </row>
    <row r="251" spans="1:8" ht="14.25">
      <c r="A251" s="18"/>
      <c r="G251" s="1"/>
      <c r="H251" s="1"/>
    </row>
    <row r="252" spans="1:8" ht="14.25">
      <c r="A252" s="18"/>
      <c r="G252" s="1"/>
      <c r="H252" s="1"/>
    </row>
    <row r="253" spans="1:8" ht="14.25">
      <c r="A253" s="18"/>
      <c r="G253" s="1"/>
      <c r="H253" s="1"/>
    </row>
    <row r="254" spans="1:8" ht="14.25">
      <c r="A254" s="18"/>
      <c r="G254" s="1"/>
      <c r="H254" s="1"/>
    </row>
    <row r="255" spans="1:8" ht="14.25">
      <c r="A255" s="18"/>
      <c r="G255" s="1"/>
      <c r="H255" s="1"/>
    </row>
    <row r="256" spans="1:8" ht="14.25">
      <c r="A256" s="18"/>
      <c r="G256" s="1"/>
      <c r="H256" s="1"/>
    </row>
    <row r="257" spans="1:8" ht="14.25">
      <c r="A257" s="18"/>
      <c r="G257" s="1"/>
      <c r="H257" s="1"/>
    </row>
    <row r="258" spans="1:8" ht="14.25">
      <c r="A258" s="18"/>
      <c r="G258" s="1"/>
      <c r="H258" s="1"/>
    </row>
    <row r="259" spans="1:8" ht="14.25">
      <c r="A259" s="18"/>
      <c r="G259" s="1"/>
      <c r="H259" s="1"/>
    </row>
    <row r="260" spans="1:8" ht="14.25">
      <c r="A260" s="18"/>
      <c r="G260" s="1"/>
      <c r="H260" s="1"/>
    </row>
    <row r="261" spans="1:8" ht="14.25">
      <c r="A261" s="18"/>
      <c r="G261" s="1"/>
      <c r="H261" s="1"/>
    </row>
    <row r="262" spans="1:8" ht="14.25">
      <c r="A262" s="18"/>
      <c r="G262" s="1"/>
      <c r="H262" s="1"/>
    </row>
    <row r="263" spans="1:8" ht="14.25">
      <c r="A263" s="18"/>
      <c r="G263" s="1"/>
      <c r="H263" s="1"/>
    </row>
    <row r="264" spans="1:8" ht="14.25">
      <c r="A264" s="18"/>
      <c r="G264" s="1"/>
      <c r="H264" s="1"/>
    </row>
    <row r="265" spans="1:8" ht="14.25">
      <c r="A265" s="18"/>
      <c r="G265" s="1"/>
      <c r="H265" s="1"/>
    </row>
    <row r="266" spans="1:8" ht="14.25">
      <c r="A266" s="18"/>
      <c r="G266" s="1"/>
      <c r="H266" s="1"/>
    </row>
    <row r="267" spans="1:8" ht="14.25">
      <c r="A267" s="18"/>
      <c r="G267" s="1"/>
      <c r="H267" s="1"/>
    </row>
    <row r="268" spans="1:8" ht="14.25">
      <c r="A268" s="18"/>
      <c r="G268" s="1"/>
      <c r="H268" s="1"/>
    </row>
    <row r="269" spans="1:8" ht="14.25">
      <c r="A269" s="18"/>
      <c r="G269" s="1"/>
      <c r="H269" s="1"/>
    </row>
    <row r="270" spans="1:8" ht="14.25">
      <c r="A270" s="18"/>
      <c r="G270" s="1"/>
      <c r="H270" s="1"/>
    </row>
    <row r="271" spans="1:8" ht="14.25">
      <c r="A271" s="18"/>
      <c r="G271" s="1"/>
      <c r="H271" s="1"/>
    </row>
    <row r="272" spans="1:8" ht="14.25">
      <c r="A272" s="18"/>
      <c r="G272" s="1"/>
      <c r="H272" s="1"/>
    </row>
    <row r="273" spans="1:8" ht="14.25">
      <c r="A273" s="18"/>
      <c r="G273" s="1"/>
      <c r="H273" s="1"/>
    </row>
    <row r="274" spans="1:8" ht="14.25">
      <c r="A274" s="18"/>
      <c r="G274" s="1"/>
      <c r="H274" s="1"/>
    </row>
    <row r="275" spans="1:8" ht="14.25">
      <c r="A275" s="18"/>
      <c r="G275" s="1"/>
      <c r="H275" s="1"/>
    </row>
    <row r="276" spans="1:8" ht="14.25">
      <c r="A276" s="18"/>
      <c r="G276" s="1"/>
      <c r="H276" s="1"/>
    </row>
    <row r="277" spans="1:8" ht="14.25">
      <c r="A277" s="18"/>
      <c r="G277" s="1"/>
      <c r="H277" s="1"/>
    </row>
    <row r="278" spans="1:8" ht="14.25">
      <c r="A278" s="18"/>
      <c r="G278" s="1"/>
      <c r="H278" s="1"/>
    </row>
    <row r="279" spans="1:8" ht="14.25">
      <c r="A279" s="18"/>
      <c r="G279" s="1"/>
      <c r="H279" s="1"/>
    </row>
    <row r="280" spans="1:8" ht="14.25">
      <c r="A280" s="18"/>
      <c r="G280" s="1"/>
      <c r="H280" s="1"/>
    </row>
    <row r="281" spans="1:8" ht="14.25">
      <c r="A281" s="18"/>
      <c r="G281" s="1"/>
      <c r="H281" s="1"/>
    </row>
    <row r="282" spans="1:8" ht="14.25">
      <c r="A282" s="18"/>
      <c r="G282" s="1"/>
      <c r="H282" s="1"/>
    </row>
    <row r="283" spans="1:8" ht="14.25">
      <c r="A283" s="18"/>
      <c r="G283" s="1"/>
      <c r="H283" s="1"/>
    </row>
    <row r="284" spans="1:8" ht="14.25">
      <c r="A284" s="18"/>
      <c r="G284" s="1"/>
      <c r="H284" s="1"/>
    </row>
    <row r="285" spans="1:8" ht="14.25">
      <c r="A285" s="18"/>
      <c r="G285" s="1"/>
      <c r="H285" s="1"/>
    </row>
    <row r="286" spans="1:8" ht="14.25">
      <c r="A286" s="18"/>
      <c r="G286" s="1"/>
      <c r="H286" s="1"/>
    </row>
    <row r="287" spans="1:8" ht="14.25">
      <c r="A287" s="18"/>
      <c r="G287" s="1"/>
      <c r="H287" s="1"/>
    </row>
    <row r="288" spans="1:8" ht="14.25">
      <c r="A288" s="18"/>
      <c r="G288" s="1"/>
      <c r="H288" s="1"/>
    </row>
    <row r="289" spans="1:8" ht="14.25">
      <c r="A289" s="18"/>
      <c r="G289" s="1"/>
      <c r="H289" s="1"/>
    </row>
    <row r="290" spans="1:8" ht="14.25">
      <c r="A290" s="18"/>
      <c r="G290" s="1"/>
      <c r="H290" s="1"/>
    </row>
    <row r="291" spans="1:8" ht="14.25">
      <c r="A291" s="18"/>
      <c r="G291" s="1"/>
      <c r="H291" s="1"/>
    </row>
    <row r="292" spans="1:8" ht="14.25">
      <c r="A292" s="18"/>
      <c r="G292" s="1"/>
      <c r="H292" s="1"/>
    </row>
    <row r="293" spans="1:8" ht="14.25">
      <c r="A293" s="18"/>
      <c r="G293" s="1"/>
      <c r="H293" s="1"/>
    </row>
    <row r="294" spans="1:8" ht="14.25">
      <c r="A294" s="18"/>
      <c r="G294" s="1"/>
      <c r="H294" s="1"/>
    </row>
    <row r="295" spans="1:8" ht="14.25">
      <c r="A295" s="18"/>
      <c r="G295" s="1"/>
      <c r="H295" s="1"/>
    </row>
    <row r="296" spans="1:8" ht="14.25">
      <c r="A296" s="18"/>
      <c r="G296" s="1"/>
      <c r="H296" s="1"/>
    </row>
    <row r="297" spans="1:8" ht="14.25">
      <c r="A297" s="18"/>
      <c r="G297" s="1"/>
      <c r="H297" s="1"/>
    </row>
    <row r="298" spans="1:8" ht="14.25">
      <c r="A298" s="18"/>
      <c r="G298" s="1"/>
      <c r="H298" s="1"/>
    </row>
    <row r="299" spans="1:8" ht="14.25">
      <c r="A299" s="18"/>
      <c r="G299" s="1"/>
      <c r="H299" s="1"/>
    </row>
    <row r="300" spans="1:8" ht="14.25">
      <c r="A300" s="18"/>
      <c r="G300" s="1"/>
      <c r="H300" s="1"/>
    </row>
    <row r="301" spans="1:8" ht="14.25">
      <c r="A301" s="18"/>
      <c r="G301" s="1"/>
      <c r="H301" s="1"/>
    </row>
    <row r="302" spans="1:8" ht="14.25">
      <c r="A302" s="18"/>
      <c r="G302" s="1"/>
      <c r="H302" s="1"/>
    </row>
    <row r="303" spans="1:8" ht="14.25">
      <c r="A303" s="18"/>
      <c r="G303" s="1"/>
      <c r="H303" s="1"/>
    </row>
    <row r="304" spans="1:8" ht="14.25">
      <c r="A304" s="18"/>
      <c r="G304" s="1"/>
      <c r="H304" s="1"/>
    </row>
    <row r="305" spans="1:8" ht="14.25">
      <c r="A305" s="18"/>
      <c r="G305" s="1"/>
      <c r="H305" s="1"/>
    </row>
    <row r="306" spans="1:8" ht="14.25">
      <c r="A306" s="18"/>
      <c r="G306" s="1"/>
      <c r="H306" s="1"/>
    </row>
    <row r="307" spans="1:8" ht="14.25">
      <c r="A307" s="18"/>
      <c r="G307" s="1"/>
      <c r="H307" s="1"/>
    </row>
    <row r="308" spans="1:8" ht="14.25">
      <c r="A308" s="18"/>
      <c r="G308" s="1"/>
      <c r="H308" s="1"/>
    </row>
    <row r="309" spans="1:8" ht="14.25">
      <c r="A309" s="18"/>
      <c r="G309" s="1"/>
      <c r="H309" s="1"/>
    </row>
    <row r="310" spans="1:8" ht="14.25">
      <c r="A310" s="18"/>
      <c r="G310" s="1"/>
      <c r="H310" s="1"/>
    </row>
    <row r="311" spans="1:8" ht="14.25">
      <c r="A311" s="18"/>
      <c r="G311" s="1"/>
      <c r="H311" s="1"/>
    </row>
    <row r="312" spans="1:8" ht="14.25">
      <c r="A312" s="18"/>
      <c r="G312" s="1"/>
      <c r="H312" s="1"/>
    </row>
    <row r="313" spans="1:8" ht="14.25">
      <c r="A313" s="18"/>
      <c r="G313" s="1"/>
      <c r="H313" s="1"/>
    </row>
    <row r="314" spans="1:8" ht="14.25">
      <c r="A314" s="18"/>
      <c r="G314" s="1"/>
      <c r="H314" s="1"/>
    </row>
    <row r="315" spans="1:8" ht="14.25">
      <c r="A315" s="18"/>
      <c r="G315" s="1"/>
      <c r="H315" s="1"/>
    </row>
    <row r="316" spans="1:8" ht="14.25">
      <c r="A316" s="18"/>
      <c r="G316" s="1"/>
      <c r="H316" s="1"/>
    </row>
    <row r="317" spans="1:8" ht="14.25">
      <c r="A317" s="18"/>
      <c r="G317" s="1"/>
      <c r="H317" s="1"/>
    </row>
    <row r="318" spans="1:8" ht="14.25">
      <c r="A318" s="18"/>
      <c r="G318" s="1"/>
      <c r="H318" s="1"/>
    </row>
    <row r="319" spans="1:8" ht="14.25">
      <c r="A319" s="18"/>
      <c r="G319" s="1"/>
      <c r="H319" s="1"/>
    </row>
    <row r="320" spans="1:8" ht="14.25">
      <c r="A320" s="18"/>
      <c r="G320" s="1"/>
      <c r="H320" s="1"/>
    </row>
    <row r="321" spans="1:8" ht="14.25">
      <c r="A321" s="18"/>
      <c r="G321" s="1"/>
      <c r="H321" s="1"/>
    </row>
    <row r="322" spans="1:8" ht="14.25">
      <c r="A322" s="18"/>
      <c r="G322" s="1"/>
      <c r="H322" s="1"/>
    </row>
    <row r="323" spans="1:8" ht="14.25">
      <c r="A323" s="18"/>
      <c r="G323" s="1"/>
      <c r="H323" s="1"/>
    </row>
    <row r="324" spans="1:8" ht="14.25">
      <c r="A324" s="18"/>
      <c r="G324" s="1"/>
      <c r="H324" s="1"/>
    </row>
    <row r="325" spans="1:8" ht="14.25">
      <c r="A325" s="18"/>
      <c r="G325" s="1"/>
      <c r="H325" s="1"/>
    </row>
    <row r="326" spans="1:8" ht="14.25">
      <c r="A326" s="18"/>
      <c r="G326" s="1"/>
      <c r="H326" s="1"/>
    </row>
    <row r="327" spans="1:8" ht="14.25">
      <c r="A327" s="18"/>
      <c r="G327" s="1"/>
      <c r="H327" s="1"/>
    </row>
    <row r="328" spans="1:8" ht="14.25">
      <c r="A328" s="18"/>
      <c r="G328" s="1"/>
      <c r="H328" s="1"/>
    </row>
    <row r="329" spans="1:8" ht="14.25">
      <c r="A329" s="18"/>
      <c r="G329" s="1"/>
      <c r="H329" s="1"/>
    </row>
    <row r="330" spans="1:8" ht="14.25">
      <c r="A330" s="18"/>
      <c r="G330" s="1"/>
      <c r="H330" s="1"/>
    </row>
    <row r="331" spans="1:8" ht="14.25">
      <c r="A331" s="18"/>
      <c r="G331" s="1"/>
      <c r="H331" s="1"/>
    </row>
    <row r="332" spans="1:8" ht="14.25">
      <c r="A332" s="18"/>
      <c r="G332" s="1"/>
      <c r="H332" s="1"/>
    </row>
    <row r="333" spans="1:8" ht="14.25">
      <c r="A333" s="18"/>
      <c r="G333" s="1"/>
      <c r="H333" s="1"/>
    </row>
    <row r="334" spans="1:8" ht="14.25">
      <c r="A334" s="18"/>
      <c r="G334" s="1"/>
      <c r="H334" s="1"/>
    </row>
    <row r="335" spans="1:8" ht="14.25">
      <c r="A335" s="18"/>
      <c r="G335" s="1"/>
      <c r="H335" s="1"/>
    </row>
    <row r="336" spans="1:8" ht="14.25">
      <c r="A336" s="18"/>
      <c r="G336" s="1"/>
      <c r="H336" s="1"/>
    </row>
    <row r="337" spans="1:8" ht="14.25">
      <c r="A337" s="18"/>
      <c r="G337" s="1"/>
      <c r="H337" s="1"/>
    </row>
    <row r="338" spans="1:8" ht="14.25">
      <c r="A338" s="18"/>
      <c r="G338" s="1"/>
      <c r="H338" s="1"/>
    </row>
    <row r="339" spans="1:8" ht="14.25">
      <c r="A339" s="18"/>
      <c r="G339" s="1"/>
      <c r="H339" s="1"/>
    </row>
    <row r="340" spans="1:8" ht="14.25">
      <c r="A340" s="18"/>
      <c r="G340" s="1"/>
      <c r="H340" s="1"/>
    </row>
    <row r="341" spans="1:8" ht="14.25">
      <c r="A341" s="18"/>
      <c r="G341" s="1"/>
      <c r="H341" s="1"/>
    </row>
    <row r="342" spans="1:8" ht="14.25">
      <c r="A342" s="18"/>
      <c r="G342" s="1"/>
      <c r="H342" s="1"/>
    </row>
    <row r="343" spans="1:8" ht="14.25">
      <c r="A343" s="18"/>
      <c r="G343" s="1"/>
      <c r="H343" s="1"/>
    </row>
    <row r="344" spans="1:8" ht="14.25">
      <c r="A344" s="18"/>
      <c r="G344" s="1"/>
      <c r="H344" s="1"/>
    </row>
    <row r="345" spans="1:8" ht="14.25">
      <c r="A345" s="18"/>
      <c r="G345" s="1"/>
      <c r="H345" s="1"/>
    </row>
    <row r="346" spans="1:8" ht="14.25">
      <c r="A346" s="18"/>
      <c r="G346" s="1"/>
      <c r="H346" s="1"/>
    </row>
    <row r="347" spans="1:8" ht="14.25">
      <c r="A347" s="18"/>
      <c r="G347" s="1"/>
      <c r="H347" s="1"/>
    </row>
    <row r="348" spans="1:8" ht="14.25">
      <c r="A348" s="18"/>
      <c r="G348" s="1"/>
      <c r="H348" s="1"/>
    </row>
    <row r="349" spans="1:8" ht="14.25">
      <c r="A349" s="18"/>
      <c r="G349" s="1"/>
      <c r="H349" s="1"/>
    </row>
    <row r="350" spans="1:8" ht="14.25">
      <c r="A350" s="18"/>
      <c r="G350" s="1"/>
      <c r="H350" s="1"/>
    </row>
    <row r="351" spans="1:8" ht="14.25">
      <c r="A351" s="18"/>
      <c r="G351" s="1"/>
      <c r="H351" s="1"/>
    </row>
    <row r="352" spans="1:8" ht="14.25">
      <c r="A352" s="18"/>
      <c r="G352" s="1"/>
      <c r="H352" s="1"/>
    </row>
    <row r="353" spans="1:8" ht="14.25">
      <c r="A353" s="18"/>
      <c r="G353" s="1"/>
      <c r="H353" s="1"/>
    </row>
    <row r="354" spans="1:8" ht="14.25">
      <c r="A354" s="18"/>
      <c r="G354" s="1"/>
      <c r="H354" s="1"/>
    </row>
    <row r="355" spans="1:8" ht="14.25">
      <c r="A355" s="18"/>
      <c r="G355" s="1"/>
      <c r="H355" s="1"/>
    </row>
    <row r="356" spans="1:8" ht="14.25">
      <c r="A356" s="18"/>
      <c r="G356" s="1"/>
      <c r="H356" s="1"/>
    </row>
    <row r="357" spans="1:8" ht="14.25">
      <c r="A357" s="18"/>
      <c r="G357" s="1"/>
      <c r="H357" s="1"/>
    </row>
    <row r="358" spans="1:8" ht="14.25">
      <c r="A358" s="18"/>
      <c r="G358" s="1"/>
      <c r="H358" s="1"/>
    </row>
    <row r="359" spans="1:8" ht="14.25">
      <c r="A359" s="18"/>
      <c r="G359" s="1"/>
      <c r="H359" s="1"/>
    </row>
    <row r="360" spans="1:8" ht="14.25">
      <c r="A360" s="18"/>
      <c r="G360" s="1"/>
      <c r="H360" s="1"/>
    </row>
    <row r="361" spans="1:8" ht="14.25">
      <c r="A361" s="18"/>
      <c r="G361" s="1"/>
      <c r="H361" s="1"/>
    </row>
    <row r="362" spans="1:8" ht="14.25">
      <c r="A362" s="18"/>
      <c r="G362" s="1"/>
      <c r="H362" s="1"/>
    </row>
    <row r="363" spans="1:8" ht="14.25">
      <c r="A363" s="18"/>
      <c r="G363" s="1"/>
      <c r="H363" s="1"/>
    </row>
    <row r="364" spans="1:8" ht="14.25">
      <c r="A364" s="18"/>
      <c r="G364" s="1"/>
      <c r="H364" s="1"/>
    </row>
    <row r="365" spans="1:8" ht="14.25">
      <c r="A365" s="18"/>
      <c r="G365" s="1"/>
      <c r="H365" s="1"/>
    </row>
    <row r="366" spans="1:8" ht="14.25">
      <c r="A366" s="18"/>
      <c r="G366" s="1"/>
      <c r="H366" s="1"/>
    </row>
    <row r="367" spans="1:8" ht="14.25">
      <c r="A367" s="18"/>
      <c r="G367" s="1"/>
      <c r="H367" s="1"/>
    </row>
    <row r="368" spans="1:8" ht="14.25">
      <c r="A368" s="18"/>
      <c r="G368" s="1"/>
      <c r="H368" s="1"/>
    </row>
    <row r="369" spans="1:8" ht="14.25">
      <c r="A369" s="18"/>
      <c r="G369" s="1"/>
      <c r="H369" s="1"/>
    </row>
    <row r="370" spans="1:8" ht="14.25">
      <c r="A370" s="18"/>
      <c r="G370" s="1"/>
      <c r="H370" s="1"/>
    </row>
    <row r="371" spans="1:8" ht="14.25">
      <c r="A371" s="18"/>
      <c r="G371" s="1"/>
      <c r="H371" s="1"/>
    </row>
    <row r="372" spans="1:8" ht="14.25">
      <c r="A372" s="18"/>
      <c r="G372" s="1"/>
      <c r="H372" s="1"/>
    </row>
    <row r="373" spans="1:8" ht="14.25">
      <c r="A373" s="18"/>
      <c r="G373" s="1"/>
      <c r="H373" s="1"/>
    </row>
    <row r="374" spans="1:8" ht="14.25">
      <c r="A374" s="18"/>
      <c r="G374" s="1"/>
      <c r="H374" s="1"/>
    </row>
    <row r="375" spans="1:8" ht="14.25">
      <c r="A375" s="18"/>
      <c r="G375" s="1"/>
      <c r="H375" s="1"/>
    </row>
    <row r="376" spans="1:8" ht="14.25">
      <c r="A376" s="18"/>
      <c r="G376" s="1"/>
      <c r="H376" s="1"/>
    </row>
    <row r="377" spans="1:8" ht="14.25">
      <c r="A377" s="18"/>
      <c r="G377" s="1"/>
      <c r="H377" s="1"/>
    </row>
    <row r="378" spans="1:8" ht="14.25">
      <c r="A378" s="18"/>
      <c r="G378" s="1"/>
      <c r="H378" s="1"/>
    </row>
    <row r="379" spans="1:8" ht="14.25">
      <c r="A379" s="18"/>
      <c r="G379" s="1"/>
      <c r="H379" s="1"/>
    </row>
    <row r="380" spans="1:8" ht="14.25">
      <c r="A380" s="18"/>
      <c r="G380" s="1"/>
      <c r="H380" s="1"/>
    </row>
    <row r="381" spans="1:8" ht="14.25">
      <c r="A381" s="18"/>
      <c r="G381" s="1"/>
      <c r="H381" s="1"/>
    </row>
    <row r="382" spans="1:8" ht="14.25">
      <c r="A382" s="18"/>
      <c r="G382" s="1"/>
      <c r="H382" s="1"/>
    </row>
    <row r="383" spans="1:8" ht="14.25">
      <c r="A383" s="18"/>
      <c r="G383" s="1"/>
      <c r="H383" s="1"/>
    </row>
    <row r="384" spans="1:8" ht="14.25">
      <c r="A384" s="18"/>
      <c r="G384" s="1"/>
      <c r="H384" s="1"/>
    </row>
    <row r="385" spans="1:8" ht="14.25">
      <c r="A385" s="18"/>
      <c r="G385" s="1"/>
      <c r="H385" s="1"/>
    </row>
    <row r="386" spans="1:8" ht="14.25">
      <c r="A386" s="18"/>
      <c r="G386" s="1"/>
      <c r="H386" s="1"/>
    </row>
    <row r="387" spans="1:8" ht="14.25">
      <c r="A387" s="18"/>
      <c r="G387" s="1"/>
      <c r="H387" s="1"/>
    </row>
    <row r="388" spans="1:8" ht="14.25">
      <c r="A388" s="18"/>
      <c r="G388" s="1"/>
      <c r="H388" s="1"/>
    </row>
    <row r="389" spans="1:8" ht="14.25">
      <c r="A389" s="18"/>
      <c r="G389" s="1"/>
      <c r="H389" s="1"/>
    </row>
    <row r="390" spans="1:8" ht="14.25">
      <c r="A390" s="18"/>
      <c r="G390" s="1"/>
      <c r="H390" s="1"/>
    </row>
    <row r="391" spans="1:8" ht="14.25">
      <c r="A391" s="18"/>
      <c r="G391" s="1"/>
      <c r="H391" s="1"/>
    </row>
    <row r="392" spans="1:8" ht="14.25">
      <c r="A392" s="18"/>
      <c r="G392" s="1"/>
      <c r="H392" s="1"/>
    </row>
    <row r="393" spans="1:8" ht="14.25">
      <c r="A393" s="18"/>
      <c r="G393" s="1"/>
      <c r="H393" s="1"/>
    </row>
    <row r="394" spans="1:8" ht="14.25">
      <c r="A394" s="18"/>
      <c r="G394" s="1"/>
      <c r="H394" s="1"/>
    </row>
    <row r="395" spans="1:8" ht="14.25">
      <c r="A395" s="18"/>
      <c r="G395" s="1"/>
      <c r="H395" s="1"/>
    </row>
    <row r="396" spans="1:8" ht="14.25">
      <c r="A396" s="18"/>
      <c r="G396" s="1"/>
      <c r="H396" s="1"/>
    </row>
    <row r="397" spans="1:8" ht="14.25">
      <c r="A397" s="18"/>
      <c r="G397" s="1"/>
      <c r="H397" s="1"/>
    </row>
    <row r="398" spans="1:8" ht="14.25">
      <c r="A398" s="18"/>
      <c r="G398" s="1"/>
      <c r="H398" s="1"/>
    </row>
    <row r="399" spans="1:8" ht="14.25">
      <c r="A399" s="18"/>
      <c r="G399" s="1"/>
      <c r="H399" s="1"/>
    </row>
    <row r="400" spans="1:8" ht="14.25">
      <c r="A400" s="18"/>
      <c r="G400" s="1"/>
      <c r="H400" s="1"/>
    </row>
    <row r="401" spans="1:8" ht="14.25">
      <c r="A401" s="18"/>
      <c r="G401" s="1"/>
      <c r="H401" s="1"/>
    </row>
    <row r="402" spans="1:8" ht="14.25">
      <c r="A402" s="18"/>
      <c r="G402" s="1"/>
      <c r="H402" s="1"/>
    </row>
    <row r="403" spans="1:8" ht="14.25">
      <c r="A403" s="18"/>
      <c r="G403" s="1"/>
      <c r="H403" s="1"/>
    </row>
    <row r="404" spans="1:8" ht="14.25">
      <c r="A404" s="18"/>
      <c r="G404" s="1"/>
      <c r="H404" s="1"/>
    </row>
    <row r="405" spans="1:8" ht="14.25">
      <c r="A405" s="18"/>
      <c r="G405" s="1"/>
      <c r="H405" s="1"/>
    </row>
    <row r="406" spans="1:8" ht="14.25">
      <c r="A406" s="18"/>
      <c r="G406" s="1"/>
      <c r="H406" s="1"/>
    </row>
    <row r="407" spans="1:8" ht="14.25">
      <c r="A407" s="18"/>
      <c r="G407" s="1"/>
      <c r="H407" s="1"/>
    </row>
    <row r="408" spans="1:8" ht="14.25">
      <c r="A408" s="18"/>
      <c r="G408" s="1"/>
      <c r="H408" s="1"/>
    </row>
    <row r="409" spans="1:8" ht="14.25">
      <c r="A409" s="18"/>
      <c r="G409" s="1"/>
      <c r="H409" s="1"/>
    </row>
    <row r="410" spans="1:8" ht="14.25">
      <c r="A410" s="18"/>
      <c r="G410" s="1"/>
      <c r="H410" s="1"/>
    </row>
    <row r="411" spans="1:8" ht="14.25">
      <c r="A411" s="18"/>
      <c r="G411" s="1"/>
      <c r="H411" s="1"/>
    </row>
    <row r="412" spans="1:8" ht="14.25">
      <c r="A412" s="18"/>
      <c r="G412" s="1"/>
      <c r="H412" s="1"/>
    </row>
    <row r="413" spans="1:8" ht="14.25">
      <c r="A413" s="18"/>
      <c r="G413" s="1"/>
      <c r="H413" s="1"/>
    </row>
    <row r="414" spans="1:8" ht="14.25">
      <c r="A414" s="18"/>
      <c r="G414" s="1"/>
      <c r="H414" s="1"/>
    </row>
    <row r="415" spans="1:8" ht="14.25">
      <c r="A415" s="18"/>
      <c r="G415" s="1"/>
      <c r="H415" s="1"/>
    </row>
    <row r="416" spans="1:8" ht="14.25">
      <c r="A416" s="18"/>
      <c r="G416" s="1"/>
      <c r="H416" s="1"/>
    </row>
    <row r="417" spans="1:8" ht="14.25">
      <c r="A417" s="18"/>
      <c r="G417" s="1"/>
      <c r="H417" s="1"/>
    </row>
    <row r="418" spans="1:8" ht="14.25">
      <c r="A418" s="18"/>
      <c r="G418" s="1"/>
      <c r="H418" s="1"/>
    </row>
    <row r="419" spans="1:8" ht="14.25">
      <c r="A419" s="18"/>
      <c r="G419" s="1"/>
      <c r="H419" s="1"/>
    </row>
    <row r="420" spans="1:8" ht="14.25">
      <c r="A420" s="18"/>
      <c r="G420" s="1"/>
      <c r="H420" s="1"/>
    </row>
    <row r="421" spans="1:8" ht="14.25">
      <c r="A421" s="18"/>
      <c r="G421" s="1"/>
      <c r="H421" s="1"/>
    </row>
    <row r="422" spans="1:8" ht="14.25">
      <c r="A422" s="18"/>
      <c r="G422" s="1"/>
      <c r="H422" s="1"/>
    </row>
    <row r="423" spans="1:8" ht="14.25">
      <c r="A423" s="18"/>
      <c r="G423" s="1"/>
      <c r="H423" s="1"/>
    </row>
    <row r="424" spans="1:8" ht="14.25">
      <c r="A424" s="18"/>
      <c r="G424" s="1"/>
      <c r="H424" s="1"/>
    </row>
    <row r="425" spans="1:8" ht="14.25">
      <c r="A425" s="18"/>
      <c r="G425" s="1"/>
      <c r="H425" s="1"/>
    </row>
    <row r="426" spans="1:8" ht="14.25">
      <c r="A426" s="18"/>
      <c r="G426" s="1"/>
      <c r="H426" s="1"/>
    </row>
    <row r="427" spans="1:8" ht="14.25">
      <c r="A427" s="18"/>
      <c r="G427" s="1"/>
      <c r="H427" s="1"/>
    </row>
    <row r="428" spans="1:8" ht="14.25">
      <c r="A428" s="18"/>
      <c r="G428" s="1"/>
      <c r="H428" s="1"/>
    </row>
    <row r="429" spans="1:8" ht="14.25">
      <c r="A429" s="18"/>
      <c r="G429" s="1"/>
      <c r="H429" s="1"/>
    </row>
    <row r="430" spans="1:8" ht="14.25">
      <c r="A430" s="18"/>
      <c r="G430" s="1"/>
      <c r="H430" s="1"/>
    </row>
    <row r="431" spans="1:8" ht="14.25">
      <c r="A431" s="18"/>
      <c r="G431" s="1"/>
      <c r="H431" s="1"/>
    </row>
    <row r="432" spans="1:8" ht="14.25">
      <c r="A432" s="18"/>
      <c r="G432" s="1"/>
      <c r="H432" s="1"/>
    </row>
    <row r="433" spans="1:8" ht="14.25">
      <c r="A433" s="18"/>
      <c r="G433" s="1"/>
      <c r="H433" s="1"/>
    </row>
    <row r="434" spans="1:8" ht="14.25">
      <c r="A434" s="18"/>
      <c r="G434" s="1"/>
      <c r="H434" s="1"/>
    </row>
    <row r="435" spans="1:8" ht="14.25">
      <c r="A435" s="18"/>
      <c r="G435" s="1"/>
      <c r="H435" s="1"/>
    </row>
    <row r="436" spans="1:8" ht="14.25">
      <c r="A436" s="18"/>
      <c r="G436" s="1"/>
      <c r="H436" s="1"/>
    </row>
    <row r="437" spans="1:8" ht="14.25">
      <c r="A437" s="18"/>
      <c r="G437" s="1"/>
      <c r="H437" s="1"/>
    </row>
    <row r="438" spans="1:8" ht="14.25">
      <c r="A438" s="18"/>
      <c r="G438" s="1"/>
      <c r="H438" s="1"/>
    </row>
    <row r="439" spans="1:8" ht="14.25">
      <c r="A439" s="18"/>
      <c r="G439" s="1"/>
      <c r="H439" s="1"/>
    </row>
    <row r="440" spans="1:8" ht="14.25">
      <c r="A440" s="18"/>
      <c r="G440" s="1"/>
      <c r="H440" s="1"/>
    </row>
  </sheetData>
  <sheetProtection/>
  <mergeCells count="9">
    <mergeCell ref="F2:H2"/>
    <mergeCell ref="A5:A6"/>
    <mergeCell ref="G5:H5"/>
    <mergeCell ref="B5:B6"/>
    <mergeCell ref="C5:C6"/>
    <mergeCell ref="D5:D6"/>
    <mergeCell ref="E5:E6"/>
    <mergeCell ref="F5:F6"/>
    <mergeCell ref="A3:H3"/>
  </mergeCells>
  <printOptions/>
  <pageMargins left="0.5905511811023623" right="0.35433070866141736" top="0.5905511811023623" bottom="0.4330708661417323" header="0.5118110236220472" footer="0.2755905511811024"/>
  <pageSetup fitToHeight="1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2015-12-29T10:30:25Z</cp:lastPrinted>
  <dcterms:created xsi:type="dcterms:W3CDTF">2007-10-25T07:07:19Z</dcterms:created>
  <dcterms:modified xsi:type="dcterms:W3CDTF">2016-02-29T05:57:05Z</dcterms:modified>
  <cp:category/>
  <cp:version/>
  <cp:contentType/>
  <cp:contentStatus/>
</cp:coreProperties>
</file>